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040" windowHeight="14625" firstSheet="1" activeTab="2"/>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expenses'!$A$1:$E$27</definedName>
    <definedName name="_xlnm.Print_Area" localSheetId="5">'Gifts and benefits'!$A$1:$F$51</definedName>
    <definedName name="_xlnm.Print_Area" localSheetId="0">'Guidance for agencies'!$A$1:$A$58</definedName>
    <definedName name="_xlnm.Print_Area" localSheetId="3">Hospitality!$A$1:$E$33</definedName>
    <definedName name="_xlnm.Print_Area" localSheetId="1">'Summary and sign-off'!$A$1:$F$23</definedName>
    <definedName name="_xlnm.Print_Area" localSheetId="2">Travel!$A$1:$E$42</definedName>
  </definedNames>
  <calcPr calcId="145621"/>
</workbook>
</file>

<file path=xl/calcChain.xml><?xml version="1.0" encoding="utf-8"?>
<calcChain xmlns="http://schemas.openxmlformats.org/spreadsheetml/2006/main">
  <c r="D36" i="4" l="1"/>
  <c r="C21" i="3"/>
  <c r="C26" i="2"/>
  <c r="C233" i="1"/>
  <c r="C250" i="1"/>
  <c r="C41" i="1"/>
  <c r="B6" i="13" l="1"/>
  <c r="E59" i="13"/>
  <c r="C59" i="13"/>
  <c r="C38" i="4"/>
  <c r="C37" i="4"/>
  <c r="B59" i="13" l="1"/>
  <c r="B58" i="13"/>
  <c r="D58" i="13"/>
  <c r="B57" i="13"/>
  <c r="D57" i="13"/>
  <c r="D56" i="13"/>
  <c r="B56" i="13"/>
  <c r="D55" i="13"/>
  <c r="B55" i="13"/>
  <c r="D54" i="13"/>
  <c r="B54" i="13"/>
  <c r="B2" i="4"/>
  <c r="B3" i="4"/>
  <c r="B2" i="3"/>
  <c r="B3" i="3"/>
  <c r="B2" i="2"/>
  <c r="B3" i="2"/>
  <c r="B2" i="1"/>
  <c r="B3" i="1"/>
  <c r="F57" i="13" l="1"/>
  <c r="D26" i="2" s="1"/>
  <c r="F59" i="13"/>
  <c r="E36" i="4" s="1"/>
  <c r="F58" i="13"/>
  <c r="D21" i="3" s="1"/>
  <c r="F56" i="13"/>
  <c r="D250" i="1" s="1"/>
  <c r="F55" i="13"/>
  <c r="D233" i="1" s="1"/>
  <c r="F54" i="13"/>
  <c r="D41" i="1" s="1"/>
  <c r="C13" i="13"/>
  <c r="C12" i="13"/>
  <c r="C11" i="13"/>
  <c r="C16" i="13" l="1"/>
  <c r="C17" i="13"/>
  <c r="B5" i="4" l="1"/>
  <c r="B4" i="4"/>
  <c r="B5" i="3"/>
  <c r="B4" i="3"/>
  <c r="B5" i="2"/>
  <c r="B4" i="2"/>
  <c r="B5" i="1"/>
  <c r="B4" i="1"/>
  <c r="C15" i="13" l="1"/>
  <c r="F12" i="13" l="1"/>
  <c r="C36" i="4"/>
  <c r="F11" i="13" s="1"/>
  <c r="F13" i="13" l="1"/>
  <c r="B250" i="1"/>
  <c r="B17" i="13" s="1"/>
  <c r="B233" i="1"/>
  <c r="B16" i="13" s="1"/>
  <c r="B41" i="1"/>
  <c r="B15" i="13" s="1"/>
  <c r="B21" i="3" l="1"/>
  <c r="B13" i="13" s="1"/>
  <c r="B26" i="2"/>
  <c r="B12" i="13" s="1"/>
  <c r="B11" i="13" l="1"/>
  <c r="B252" i="1"/>
</calcChain>
</file>

<file path=xl/comments1.xml><?xml version="1.0" encoding="utf-8"?>
<comments xmlns="http://schemas.openxmlformats.org/spreadsheetml/2006/main">
  <authors>
    <author>Ken Smart [SSC]</author>
  </authors>
  <commentList>
    <comment ref="A58" authorId="0">
      <text>
        <r>
          <rPr>
            <sz val="9"/>
            <color indexed="81"/>
            <rFont val="Tahoma"/>
            <family val="2"/>
          </rPr>
          <t xml:space="preserve">
Update link once finalised for new workbook</t>
        </r>
      </text>
    </comment>
  </commentList>
</comments>
</file>

<file path=xl/sharedStrings.xml><?xml version="1.0" encoding="utf-8"?>
<sst xmlns="http://schemas.openxmlformats.org/spreadsheetml/2006/main" count="998" uniqueCount="348">
  <si>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</si>
  <si>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</si>
  <si>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</si>
  <si>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</si>
  <si>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</si>
  <si>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</si>
  <si>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</si>
  <si>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</si>
  <si>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</si>
  <si>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</si>
  <si>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</si>
  <si>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</si>
  <si>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</si>
  <si>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</si>
  <si>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</si>
  <si>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</si>
  <si>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</si>
  <si>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</si>
  <si>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</si>
  <si>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</si>
  <si>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</si>
  <si>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</si>
  <si>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</si>
  <si>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</si>
  <si>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</si>
  <si>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</si>
  <si>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</si>
  <si>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</si>
  <si>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</si>
  <si>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</si>
  <si>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</si>
  <si>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</si>
  <si>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</si>
  <si>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</si>
  <si>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</si>
  <si>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</si>
  <si>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</si>
  <si>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</si>
  <si>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</si>
  <si>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</si>
  <si>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</si>
  <si>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</si>
  <si>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</si>
  <si>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</si>
  <si>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</si>
  <si>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</si>
  <si>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</si>
  <si>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</si>
  <si>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</si>
  <si>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</si>
  <si>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</si>
  <si>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</si>
  <si>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</si>
  <si>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</si>
  <si>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</si>
  <si>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</si>
  <si>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</si>
  <si>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</si>
  <si>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</si>
  <si>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</si>
  <si>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</si>
  <si>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</si>
  <si>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</si>
  <si>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</si>
  <si>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</si>
  <si>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</si>
  <si>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</si>
  <si>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</si>
  <si>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</si>
  <si>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</si>
  <si>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</si>
  <si>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</si>
  <si>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</si>
  <si>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</si>
  <si>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</si>
  <si>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</si>
  <si>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</si>
  <si>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</si>
  <si>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</si>
  <si>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</si>
  <si>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</si>
  <si>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</si>
  <si>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</si>
  <si>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</si>
  <si>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</si>
  <si>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</si>
  <si>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</si>
  <si>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</si>
  <si>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</si>
  <si>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</si>
  <si>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</si>
  <si>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</si>
  <si>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</si>
  <si>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</si>
  <si>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</si>
  <si>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</si>
  <si>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</si>
  <si>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</si>
  <si>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</si>
  <si>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</si>
  <si>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</si>
  <si>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</si>
  <si>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</si>
  <si>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</si>
  <si>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</si>
  <si>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</si>
  <si>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</si>
  <si>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</si>
  <si>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</si>
  <si>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</si>
  <si>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</si>
  <si>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</si>
  <si>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</si>
  <si>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</si>
  <si>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</si>
  <si>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</si>
  <si>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</si>
  <si>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</si>
  <si>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</si>
  <si>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</si>
  <si>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</si>
  <si>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</si>
  <si>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</si>
  <si>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</si>
  <si>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</si>
  <si>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</si>
  <si>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</si>
  <si>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</si>
  <si>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</si>
  <si>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</si>
  <si>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</si>
  <si>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</si>
  <si>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</si>
  <si>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</si>
  <si>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</si>
  <si>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</si>
  <si>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</si>
  <si>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</si>
  <si>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</si>
  <si>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</si>
  <si>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</si>
  <si>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</si>
  <si>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</si>
  <si>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</si>
  <si>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</si>
  <si>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</si>
  <si>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</si>
  <si>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</si>
  <si>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</si>
  <si>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</si>
  <si>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</si>
  <si>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</si>
  <si>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</si>
  <si>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</si>
  <si>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</si>
  <si>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</si>
  <si>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</si>
  <si>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</si>
  <si>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</si>
  <si>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</si>
  <si>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</si>
  <si>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</si>
  <si>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</si>
  <si>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</si>
  <si>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</si>
  <si>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</si>
  <si>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</si>
  <si>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</si>
  <si>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Dinner</t>
  </si>
  <si>
    <t>Hotel</t>
  </si>
  <si>
    <t xml:space="preserve">Geonet Advisory Panel meeting </t>
  </si>
  <si>
    <t>Parking</t>
  </si>
  <si>
    <t>Flight</t>
  </si>
  <si>
    <t xml:space="preserve">ELT &amp; Insurer finalisation meeting </t>
  </si>
  <si>
    <t>Parking Airport</t>
  </si>
  <si>
    <t xml:space="preserve">Staff meetings </t>
  </si>
  <si>
    <t>Staff meetings</t>
  </si>
  <si>
    <t xml:space="preserve">Tonkin&amp;Taylor function </t>
  </si>
  <si>
    <t xml:space="preserve">Insurer meetings </t>
  </si>
  <si>
    <t xml:space="preserve">Board Mtg </t>
  </si>
  <si>
    <t xml:space="preserve">ELT Meeting </t>
  </si>
  <si>
    <t xml:space="preserve">Claimant Reference Group </t>
  </si>
  <si>
    <t xml:space="preserve">Design Jam </t>
  </si>
  <si>
    <t xml:space="preserve">Insurer Mtgs </t>
  </si>
  <si>
    <t xml:space="preserve">Design Jam  </t>
  </si>
  <si>
    <t xml:space="preserve">Sir Michael Cullen Induction </t>
  </si>
  <si>
    <t xml:space="preserve">ICNZ Conference </t>
  </si>
  <si>
    <t>ICNZ Conference AKL</t>
  </si>
  <si>
    <t xml:space="preserve">Canterbury Symposium </t>
  </si>
  <si>
    <t xml:space="preserve">Meetings With Board Members </t>
  </si>
  <si>
    <t>Claiment reference group meeting</t>
  </si>
  <si>
    <t>Meetings with Insurers</t>
  </si>
  <si>
    <t>ICNZ Dinner</t>
  </si>
  <si>
    <t>Taxi</t>
  </si>
  <si>
    <t xml:space="preserve">ICNZ Dinner </t>
  </si>
  <si>
    <t>Taxi to Airport</t>
  </si>
  <si>
    <t>Meetings in Christchurch</t>
  </si>
  <si>
    <t>Meeting at DIA</t>
  </si>
  <si>
    <t xml:space="preserve">WREMO workshop </t>
  </si>
  <si>
    <t>WREMO Workshop</t>
  </si>
  <si>
    <t xml:space="preserve">To Support staff after CHC Mosque Event </t>
  </si>
  <si>
    <t>London</t>
  </si>
  <si>
    <t xml:space="preserve">Taxi </t>
  </si>
  <si>
    <t>Staff visits</t>
  </si>
  <si>
    <t>Staff Visits to Christchurch</t>
  </si>
  <si>
    <t xml:space="preserve">Visa Application </t>
  </si>
  <si>
    <t>Te Papa Event</t>
  </si>
  <si>
    <t>Airport parking</t>
  </si>
  <si>
    <t>Board Meeting</t>
  </si>
  <si>
    <t>EQC Organisation change announcement</t>
  </si>
  <si>
    <t>Earthquake Commission</t>
  </si>
  <si>
    <t>Richard Miller</t>
  </si>
  <si>
    <t>Monaco</t>
  </si>
  <si>
    <t>London to Munich</t>
  </si>
  <si>
    <t>New York to Bermuda</t>
  </si>
  <si>
    <t>Various</t>
  </si>
  <si>
    <t>Bermuda to London</t>
  </si>
  <si>
    <t>Wellington to New York</t>
  </si>
  <si>
    <t>New York</t>
  </si>
  <si>
    <t>Flights</t>
  </si>
  <si>
    <t xml:space="preserve">Flight </t>
  </si>
  <si>
    <t>Bermuda</t>
  </si>
  <si>
    <t>Train</t>
  </si>
  <si>
    <t>Australia</t>
  </si>
  <si>
    <t>USA</t>
  </si>
  <si>
    <t>Wellington</t>
  </si>
  <si>
    <t>EQC Minister meeting</t>
  </si>
  <si>
    <t>AON Benfield Dinner</t>
  </si>
  <si>
    <t>Meeting with the Auditor General</t>
  </si>
  <si>
    <t>DPMC meeting</t>
  </si>
  <si>
    <t>Customer meetings</t>
  </si>
  <si>
    <t>Christchurch</t>
  </si>
  <si>
    <t>EQC site visit</t>
  </si>
  <si>
    <t>Aon Benfield Meeting</t>
  </si>
  <si>
    <t>Aon Benfield meeting &amp; EQC site visit</t>
  </si>
  <si>
    <t>Breakfast</t>
  </si>
  <si>
    <t>ELT &amp; Insurer finalisation meeting</t>
  </si>
  <si>
    <t>Tenzing meeting</t>
  </si>
  <si>
    <t>Executive Leadership Team meeting</t>
  </si>
  <si>
    <t xml:space="preserve">EQC site visit </t>
  </si>
  <si>
    <t xml:space="preserve">Hamilton </t>
  </si>
  <si>
    <t>Tonkin&amp;Taylor function</t>
  </si>
  <si>
    <t>Insurer meetings</t>
  </si>
  <si>
    <t>Auckland</t>
  </si>
  <si>
    <t>Dinner, 3 people</t>
  </si>
  <si>
    <t>Wellington to Nice to Monoco</t>
  </si>
  <si>
    <t>GCCRS meeting</t>
  </si>
  <si>
    <t xml:space="preserve">Various Meetings </t>
  </si>
  <si>
    <t>Meeting with the Christchurch Mayor</t>
  </si>
  <si>
    <t>Meetings with claimant reference group</t>
  </si>
  <si>
    <t>Blenheim</t>
  </si>
  <si>
    <t>Customer Meeting</t>
  </si>
  <si>
    <t>Meeting with claimant reference group</t>
  </si>
  <si>
    <t>ELT Meeting</t>
  </si>
  <si>
    <t xml:space="preserve">Meeting with the Christchurch Mayor </t>
  </si>
  <si>
    <t>Airport Parking</t>
  </si>
  <si>
    <t>CRG meeting</t>
  </si>
  <si>
    <t xml:space="preserve">Tenzing Ltd meeting </t>
  </si>
  <si>
    <t xml:space="preserve">Dinner for 3 EQC, 1 non-EQC </t>
  </si>
  <si>
    <t>Mtg with Mike Shatford</t>
  </si>
  <si>
    <t>CE with Reinsurer mtg</t>
  </si>
  <si>
    <t xml:space="preserve">Institute of Directors </t>
  </si>
  <si>
    <t>Inquiry Mtg</t>
  </si>
  <si>
    <t>EQC Inquiry Meeting - internal &amp; external people</t>
  </si>
  <si>
    <t xml:space="preserve">Meeting with Mark Shatford </t>
  </si>
  <si>
    <t>Harvard Magazine</t>
  </si>
  <si>
    <t>Subscription</t>
  </si>
  <si>
    <t xml:space="preserve">Insurance council of NZ </t>
  </si>
  <si>
    <t>EQC Inquiry - with Ian Simpson</t>
  </si>
  <si>
    <t>Membership fee</t>
  </si>
  <si>
    <t>N/A</t>
  </si>
  <si>
    <t xml:space="preserve">Train </t>
  </si>
  <si>
    <t xml:space="preserve">Meals </t>
  </si>
  <si>
    <t>Risk Register meeting/ Inquiry Meetings</t>
  </si>
  <si>
    <t xml:space="preserve">MS Amlin (lloyds claim discussion </t>
  </si>
  <si>
    <t>Tonkin &amp; Taylor</t>
  </si>
  <si>
    <t>Maven Consulting</t>
  </si>
  <si>
    <t>Reception function for 20th birthday</t>
  </si>
  <si>
    <t>Corporate function/reception</t>
  </si>
  <si>
    <t>Senates SHJ</t>
  </si>
  <si>
    <t>MSH Consulting</t>
  </si>
  <si>
    <t>Ernst Young</t>
  </si>
  <si>
    <t>Air New Zealand</t>
  </si>
  <si>
    <t>JacksonStone</t>
  </si>
  <si>
    <t>National Awards Dinner</t>
  </si>
  <si>
    <t>Science New Zealand</t>
  </si>
  <si>
    <t>Stakeholder engagement</t>
  </si>
  <si>
    <t>Melville Jessup Weaver</t>
  </si>
  <si>
    <t>Glass token</t>
  </si>
  <si>
    <t>Emmanuel Clarke</t>
  </si>
  <si>
    <t>Australian Open Tennis</t>
  </si>
  <si>
    <t>Arch Re</t>
  </si>
  <si>
    <t>End of Year Event</t>
  </si>
  <si>
    <t>GNS Science</t>
  </si>
  <si>
    <t>Decorations and chocolates</t>
  </si>
  <si>
    <t>H2R consulting</t>
  </si>
  <si>
    <t>Box of christmas treats</t>
  </si>
  <si>
    <t>ICNZ</t>
  </si>
  <si>
    <t>Breakfast - Opening of Te Papa new exhibit Te Taiaio Nature</t>
  </si>
  <si>
    <t>Plate</t>
  </si>
  <si>
    <t>Chinese Delegation with Andre Eisele Guy Carpenter</t>
  </si>
  <si>
    <t>unknown</t>
  </si>
  <si>
    <t>Senate SHJ</t>
  </si>
  <si>
    <t>EQC Office Display</t>
  </si>
  <si>
    <t>Corporate Function/Reception</t>
  </si>
  <si>
    <t>Lunch 6 people</t>
  </si>
  <si>
    <t>Coffee meeting 1 EQC, 1 non-EQC</t>
  </si>
  <si>
    <t>Catering 8 EQC, 2 non-EQC</t>
  </si>
  <si>
    <t>Catering 1 EQC, 1 non-EQC</t>
  </si>
  <si>
    <t>Conference fee</t>
  </si>
  <si>
    <t>Drinks, canapes, event tickets to WoW</t>
  </si>
  <si>
    <t>Cocktail party</t>
  </si>
  <si>
    <t>Flight booking cancellation fee</t>
  </si>
  <si>
    <t>Meeting with customer</t>
  </si>
  <si>
    <t>Audit &amp; Risk Committee Meeting</t>
  </si>
  <si>
    <t>Business coaching for ELT members</t>
  </si>
  <si>
    <t>Catering 3 EQC, 1 non-EQC</t>
  </si>
  <si>
    <t xml:space="preserve">Incident Management team </t>
  </si>
  <si>
    <t>Meeting with Chair Geonet Advisory Board</t>
  </si>
  <si>
    <t>Lunch 1 EQC, 1 non-EQC</t>
  </si>
  <si>
    <t>Awards Dinner</t>
  </si>
  <si>
    <t>Te Papa</t>
  </si>
  <si>
    <t>ICNZ meetings</t>
  </si>
  <si>
    <t>B'fast</t>
  </si>
  <si>
    <t>EY Entreprenuer of the Year Dinner</t>
  </si>
  <si>
    <t>Coaching - April &amp; May 2018</t>
  </si>
  <si>
    <t>Coaching - July 2018/ January 2019/ February 2019</t>
  </si>
  <si>
    <t>Coaching - March 2019</t>
  </si>
  <si>
    <t>LGNZ Stakeholder function</t>
  </si>
  <si>
    <t>LGNZ</t>
  </si>
  <si>
    <t>MSH</t>
  </si>
  <si>
    <t>Fulbright Awards Ceremony</t>
  </si>
  <si>
    <t>NZ Art Show</t>
  </si>
  <si>
    <t>Fulbright</t>
  </si>
  <si>
    <t>Stakeholder Christmas Engagement</t>
  </si>
  <si>
    <t>Chris Chainey (Chief Financial Officer)</t>
  </si>
  <si>
    <t>Reinsurance Negotiations Trip</t>
  </si>
  <si>
    <t>Note: In the 2018/19 financial year the CE undertook both the full reinsurance negotiation trip (March / April) and the annual reinsurance conference (September). This was not the case in the prior financial year.</t>
  </si>
  <si>
    <t xml:space="preserve">Hotel, 4 nights </t>
  </si>
  <si>
    <t>Hotel, 1 night</t>
  </si>
  <si>
    <t>Hotel, 3 nights</t>
  </si>
  <si>
    <t>Munich</t>
  </si>
  <si>
    <t>Parking Wlg Airport</t>
  </si>
  <si>
    <t xml:space="preserve">Reinsurance Loss Update Trip </t>
  </si>
  <si>
    <t>Hotel, 5 nights</t>
  </si>
  <si>
    <t>Hotel, 1 nights</t>
  </si>
  <si>
    <t xml:space="preserve">Foreign currency expenses </t>
  </si>
  <si>
    <t>Australia (Wellington Airport)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</si>
</sst>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b/>
      <sz val="9"/>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5">
    <xf numFmtId="0" fontId="0" fillId="0" borderId="0"/>
    <xf numFmtId="0" fontId="11" fillId="0" borderId="0" applyNumberFormat="0" applyFill="0" applyBorder="0" applyAlignment="0" applyProtection="0"/>
    <xf numFmtId="165" fontId="24" fillId="0" borderId="0" applyFont="0" applyFill="0" applyBorder="0" applyAlignment="0" applyProtection="0"/>
    <xf numFmtId="0" fontId="24" fillId="0" borderId="0"/>
    <xf numFmtId="0" fontId="1" fillId="0" borderId="0"/>
  </cellStyleXfs>
  <cellXfs count="18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9"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9" fillId="0" borderId="0" xfId="0" applyFont="1" applyFill="1" applyBorder="1" applyAlignment="1" applyProtection="1">
      <alignment vertical="center" wrapText="1" readingOrder="1"/>
    </xf>
    <xf numFmtId="0" fontId="18" fillId="0" borderId="0" xfId="0" applyFont="1" applyFill="1" applyBorder="1" applyAlignment="1" applyProtection="1">
      <alignment vertical="center" wrapText="1" readingOrder="1"/>
    </xf>
    <xf numFmtId="0" fontId="21" fillId="7" borderId="0" xfId="0" applyFont="1" applyFill="1" applyBorder="1" applyAlignment="1" applyProtection="1">
      <alignment horizontal="left" vertical="center" wrapText="1"/>
    </xf>
    <xf numFmtId="0" fontId="22" fillId="0" borderId="0" xfId="0" applyFont="1" applyFill="1" applyBorder="1" applyAlignment="1" applyProtection="1">
      <alignment vertical="center" wrapText="1" readingOrder="1"/>
    </xf>
    <xf numFmtId="0" fontId="22" fillId="0" borderId="3" xfId="0" applyFont="1" applyFill="1" applyBorder="1" applyAlignment="1" applyProtection="1">
      <alignment vertical="center" wrapText="1" readingOrder="1"/>
    </xf>
    <xf numFmtId="0" fontId="32"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1" fillId="7" borderId="0" xfId="0" applyFont="1" applyFill="1" applyBorder="1" applyAlignment="1" applyProtection="1">
      <alignment vertical="center" wrapText="1"/>
    </xf>
    <xf numFmtId="0" fontId="27" fillId="0" borderId="0" xfId="0" applyFont="1" applyBorder="1" applyProtection="1"/>
    <xf numFmtId="166" fontId="26"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5" fillId="0" borderId="0" xfId="0" applyFont="1" applyBorder="1" applyAlignment="1" applyProtection="1">
      <alignment vertical="center" wrapText="1" readingOrder="1"/>
    </xf>
    <xf numFmtId="0" fontId="21"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20" fillId="3" borderId="0" xfId="0" applyFont="1" applyFill="1" applyBorder="1" applyAlignment="1" applyProtection="1">
      <alignment vertical="center" wrapText="1" readingOrder="1"/>
    </xf>
    <xf numFmtId="0" fontId="17"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2" fillId="0" borderId="5"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xf>
    <xf numFmtId="1" fontId="18" fillId="0" borderId="0" xfId="0" applyNumberFormat="1" applyFont="1" applyFill="1" applyBorder="1" applyAlignment="1" applyProtection="1">
      <alignment horizontal="center" vertical="center" wrapText="1"/>
    </xf>
    <xf numFmtId="165" fontId="18" fillId="0" borderId="0" xfId="2" applyFont="1" applyFill="1" applyBorder="1" applyAlignment="1" applyProtection="1">
      <alignment vertical="center" wrapText="1" readingOrder="1"/>
    </xf>
    <xf numFmtId="0" fontId="16"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9" fillId="2" borderId="0" xfId="0" applyFont="1" applyFill="1" applyAlignment="1" applyProtection="1">
      <alignment horizontal="center" vertical="center"/>
    </xf>
    <xf numFmtId="0" fontId="28" fillId="0" borderId="0" xfId="0" applyFont="1" applyFill="1" applyAlignment="1" applyProtection="1">
      <alignment horizontal="center"/>
    </xf>
    <xf numFmtId="0" fontId="12" fillId="0" borderId="0" xfId="0" applyFont="1" applyAlignment="1" applyProtection="1">
      <alignment vertical="center"/>
    </xf>
    <xf numFmtId="0" fontId="20" fillId="2" borderId="0" xfId="0" applyFont="1" applyFill="1" applyAlignment="1" applyProtection="1">
      <alignment horizontal="justify"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vertical="center" wrapText="1"/>
    </xf>
    <xf numFmtId="0" fontId="12" fillId="0" borderId="0" xfId="0" applyFont="1" applyFill="1" applyAlignment="1" applyProtection="1">
      <alignment horizontal="justify" vertical="center"/>
    </xf>
    <xf numFmtId="0" fontId="8" fillId="0" borderId="0" xfId="0" applyFont="1" applyFill="1" applyAlignment="1" applyProtection="1">
      <alignment horizontal="justify" vertical="center"/>
    </xf>
    <xf numFmtId="0" fontId="20" fillId="3" borderId="0" xfId="0" applyFont="1" applyFill="1" applyAlignment="1" applyProtection="1">
      <alignment horizontal="justify" vertical="center"/>
    </xf>
    <xf numFmtId="0" fontId="12" fillId="0" borderId="0" xfId="0" applyFont="1" applyAlignment="1" applyProtection="1">
      <alignment horizontal="justify" vertical="center"/>
    </xf>
    <xf numFmtId="0" fontId="8" fillId="0" borderId="0" xfId="0" applyFont="1" applyAlignment="1" applyProtection="1">
      <alignment vertical="center" wrapText="1"/>
    </xf>
    <xf numFmtId="0" fontId="12" fillId="0" borderId="0" xfId="1" applyFont="1" applyAlignment="1" applyProtection="1">
      <alignment horizontal="justify" vertical="center"/>
    </xf>
    <xf numFmtId="0" fontId="8" fillId="0" borderId="0" xfId="0" applyFont="1" applyAlignment="1" applyProtection="1">
      <alignment horizontal="justify" vertical="center"/>
    </xf>
    <xf numFmtId="0" fontId="12" fillId="0" borderId="0" xfId="0" applyFont="1" applyAlignment="1" applyProtection="1">
      <alignment horizontal="left" vertical="center" wrapText="1"/>
    </xf>
    <xf numFmtId="0" fontId="13" fillId="0" borderId="0" xfId="1" applyFont="1" applyAlignment="1" applyProtection="1">
      <alignment vertical="center"/>
    </xf>
    <xf numFmtId="0" fontId="13" fillId="0" borderId="0" xfId="1" applyFont="1" applyAlignment="1" applyProtection="1">
      <alignment horizontal="justify" vertical="center"/>
    </xf>
    <xf numFmtId="0" fontId="12" fillId="9" borderId="0" xfId="1" applyFont="1" applyFill="1" applyAlignment="1" applyProtection="1">
      <alignment horizontal="justify" vertical="center"/>
    </xf>
    <xf numFmtId="0" fontId="12" fillId="0" borderId="0" xfId="0" applyFont="1" applyAlignment="1" applyProtection="1">
      <alignment horizontal="center" vertical="center"/>
    </xf>
    <xf numFmtId="0" fontId="0" fillId="0" borderId="0" xfId="0" applyProtection="1">
      <protection locked="0"/>
    </xf>
    <xf numFmtId="0" fontId="20" fillId="3" borderId="0" xfId="0" applyFont="1" applyFill="1" applyBorder="1" applyAlignment="1" applyProtection="1">
      <alignment vertical="center" readingOrder="1"/>
    </xf>
    <xf numFmtId="0" fontId="20" fillId="7" borderId="0" xfId="0" applyFont="1" applyFill="1" applyBorder="1" applyAlignment="1" applyProtection="1">
      <alignment horizontal="left" vertical="center" readingOrder="1"/>
    </xf>
    <xf numFmtId="166" fontId="20" fillId="7" borderId="0" xfId="0" applyNumberFormat="1" applyFont="1" applyFill="1" applyBorder="1" applyAlignment="1" applyProtection="1">
      <alignment horizontal="left" vertical="center" wrapText="1"/>
    </xf>
    <xf numFmtId="1" fontId="20" fillId="7" borderId="0" xfId="0" applyNumberFormat="1" applyFont="1" applyFill="1" applyBorder="1" applyAlignment="1" applyProtection="1">
      <alignment horizontal="center" vertical="center" wrapText="1"/>
    </xf>
    <xf numFmtId="0" fontId="34" fillId="0" borderId="0" xfId="0" applyFont="1" applyBorder="1" applyProtection="1"/>
    <xf numFmtId="166" fontId="20" fillId="8" borderId="0" xfId="0" applyNumberFormat="1" applyFont="1" applyFill="1" applyBorder="1" applyAlignment="1" applyProtection="1">
      <alignment horizontal="left" vertical="center" wrapText="1"/>
    </xf>
    <xf numFmtId="1" fontId="20"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0" fillId="3" borderId="0" xfId="0" applyNumberFormat="1" applyFont="1" applyFill="1" applyBorder="1" applyAlignment="1" applyProtection="1">
      <alignment vertical="center"/>
    </xf>
    <xf numFmtId="164" fontId="22" fillId="0" borderId="4" xfId="2" applyNumberFormat="1" applyFont="1" applyFill="1" applyBorder="1" applyAlignment="1" applyProtection="1">
      <alignment vertical="center" wrapText="1" readingOrder="1"/>
    </xf>
    <xf numFmtId="164" fontId="22" fillId="0" borderId="0" xfId="2" applyNumberFormat="1" applyFont="1" applyFill="1" applyBorder="1" applyAlignment="1" applyProtection="1">
      <alignment vertical="center" wrapText="1" readingOrder="1"/>
    </xf>
    <xf numFmtId="164" fontId="32" fillId="0" borderId="4" xfId="2" applyNumberFormat="1" applyFont="1" applyFill="1" applyBorder="1" applyAlignment="1" applyProtection="1">
      <alignment vertical="center" wrapText="1" readingOrder="1"/>
    </xf>
    <xf numFmtId="164" fontId="20"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3" fillId="0" borderId="0" xfId="1" applyFont="1" applyFill="1" applyAlignment="1" applyProtection="1">
      <alignment horizontal="justify" vertical="center"/>
    </xf>
    <xf numFmtId="0" fontId="16" fillId="0" borderId="5" xfId="2" applyNumberFormat="1" applyFont="1" applyFill="1" applyBorder="1" applyAlignment="1" applyProtection="1">
      <alignment horizontal="center" vertical="center" wrapText="1" readingOrder="1"/>
    </xf>
    <xf numFmtId="0" fontId="16" fillId="0" borderId="0" xfId="2" applyNumberFormat="1" applyFont="1" applyFill="1" applyBorder="1" applyAlignment="1" applyProtection="1">
      <alignment horizontal="center" vertical="center" wrapText="1" readingOrder="1"/>
    </xf>
    <xf numFmtId="0" fontId="33" fillId="0" borderId="5" xfId="2" applyNumberFormat="1" applyFont="1" applyFill="1" applyBorder="1" applyAlignment="1" applyProtection="1">
      <alignment horizontal="center" vertical="center" wrapText="1" readingOrder="1"/>
    </xf>
    <xf numFmtId="167" fontId="16" fillId="10" borderId="3" xfId="0" applyNumberFormat="1" applyFont="1" applyFill="1" applyBorder="1" applyAlignment="1" applyProtection="1">
      <alignment vertical="center" wrapText="1"/>
      <protection locked="0"/>
    </xf>
    <xf numFmtId="164" fontId="16" fillId="10" borderId="4" xfId="0" applyNumberFormat="1" applyFont="1" applyFill="1" applyBorder="1" applyAlignment="1" applyProtection="1">
      <alignment vertical="center" wrapText="1"/>
      <protection locked="0"/>
    </xf>
    <xf numFmtId="0" fontId="16" fillId="10" borderId="4" xfId="0" applyFont="1" applyFill="1" applyBorder="1" applyAlignment="1" applyProtection="1">
      <alignment vertical="center" wrapText="1"/>
      <protection locked="0"/>
    </xf>
    <xf numFmtId="0" fontId="16" fillId="10" borderId="5" xfId="0" applyFont="1" applyFill="1" applyBorder="1" applyAlignment="1" applyProtection="1">
      <alignment vertical="center" wrapText="1"/>
      <protection locked="0"/>
    </xf>
    <xf numFmtId="167" fontId="16" fillId="10" borderId="3" xfId="0" applyNumberFormat="1" applyFont="1" applyFill="1" applyBorder="1" applyAlignment="1" applyProtection="1">
      <alignment vertical="center"/>
      <protection locked="0"/>
    </xf>
    <xf numFmtId="0" fontId="35"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6"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21" fillId="0" borderId="0" xfId="0" applyFont="1" applyFill="1" applyAlignment="1" applyProtection="1">
      <alignment horizontal="center" wrapText="1"/>
    </xf>
    <xf numFmtId="0" fontId="16" fillId="10" borderId="4" xfId="0" applyNumberFormat="1" applyFont="1" applyFill="1" applyBorder="1" applyAlignment="1" applyProtection="1">
      <alignment horizontal="left" vertical="center" wrapText="1"/>
      <protection locked="0"/>
    </xf>
    <xf numFmtId="0" fontId="36" fillId="3" borderId="0" xfId="0" applyFont="1" applyFill="1" applyBorder="1" applyAlignment="1" applyProtection="1">
      <alignment horizontal="center" vertical="center" readingOrder="1"/>
    </xf>
    <xf numFmtId="167" fontId="16" fillId="10" borderId="8" xfId="0" applyNumberFormat="1" applyFont="1" applyFill="1" applyBorder="1" applyAlignment="1" applyProtection="1">
      <alignment vertical="center" wrapText="1"/>
      <protection locked="0"/>
    </xf>
    <xf numFmtId="164" fontId="16" fillId="10" borderId="9" xfId="0" applyNumberFormat="1" applyFont="1" applyFill="1" applyBorder="1" applyAlignment="1" applyProtection="1">
      <alignment vertical="center" wrapText="1"/>
      <protection locked="0"/>
    </xf>
    <xf numFmtId="0" fontId="16" fillId="10" borderId="9" xfId="0" applyFont="1" applyFill="1" applyBorder="1" applyAlignment="1" applyProtection="1">
      <alignment vertical="center" wrapText="1"/>
      <protection locked="0"/>
    </xf>
    <xf numFmtId="0" fontId="16" fillId="10" borderId="10" xfId="0" applyFont="1" applyFill="1" applyBorder="1" applyAlignment="1" applyProtection="1">
      <alignment vertical="center" wrapText="1"/>
      <protection locked="0"/>
    </xf>
    <xf numFmtId="0" fontId="21" fillId="3" borderId="0" xfId="0" applyFont="1" applyFill="1" applyBorder="1" applyAlignment="1" applyProtection="1">
      <alignment vertical="center"/>
    </xf>
    <xf numFmtId="164" fontId="21" fillId="3" borderId="0" xfId="0" applyNumberFormat="1" applyFont="1" applyFill="1" applyBorder="1" applyAlignment="1" applyProtection="1">
      <alignment vertical="center"/>
    </xf>
    <xf numFmtId="0" fontId="36" fillId="3" borderId="0" xfId="0" applyFont="1" applyFill="1" applyBorder="1" applyAlignment="1" applyProtection="1">
      <alignment horizontal="center" vertical="center" wrapText="1"/>
    </xf>
    <xf numFmtId="166" fontId="36" fillId="7"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9" fillId="3" borderId="0" xfId="0" applyFont="1" applyFill="1" applyBorder="1" applyAlignment="1" applyProtection="1">
      <alignment vertical="center" wrapText="1" readingOrder="1"/>
    </xf>
    <xf numFmtId="165" fontId="19" fillId="3" borderId="0" xfId="2" applyFont="1" applyFill="1" applyBorder="1" applyAlignment="1" applyProtection="1">
      <alignment horizontal="center" vertical="center" wrapText="1" readingOrder="1"/>
    </xf>
    <xf numFmtId="165" fontId="19" fillId="0" borderId="0" xfId="2" applyFont="1" applyFill="1" applyBorder="1" applyAlignment="1" applyProtection="1">
      <alignment horizontal="center" vertical="center" wrapText="1" readingOrder="1"/>
    </xf>
    <xf numFmtId="0" fontId="19" fillId="7" borderId="0" xfId="0" applyFont="1" applyFill="1" applyBorder="1" applyAlignment="1" applyProtection="1">
      <alignment vertical="center" wrapText="1" readingOrder="1"/>
    </xf>
    <xf numFmtId="165" fontId="19" fillId="7" borderId="0" xfId="2" applyFont="1" applyFill="1" applyBorder="1" applyAlignment="1" applyProtection="1">
      <alignment horizontal="center" vertical="center" wrapText="1" readingOrder="1"/>
    </xf>
    <xf numFmtId="0" fontId="21" fillId="0" borderId="0" xfId="0" applyFont="1" applyFill="1" applyBorder="1" applyAlignment="1" applyProtection="1">
      <alignment wrapText="1"/>
    </xf>
    <xf numFmtId="0" fontId="17" fillId="0" borderId="0" xfId="0" applyFont="1" applyProtection="1"/>
    <xf numFmtId="0" fontId="13" fillId="9" borderId="0" xfId="1" applyFont="1" applyFill="1" applyAlignment="1" applyProtection="1">
      <alignment vertical="center" wrapText="1"/>
    </xf>
    <xf numFmtId="167" fontId="16" fillId="10" borderId="3" xfId="0" applyNumberFormat="1" applyFont="1" applyFill="1" applyBorder="1" applyAlignment="1" applyProtection="1">
      <alignment vertical="center"/>
    </xf>
    <xf numFmtId="164" fontId="16" fillId="10" borderId="4" xfId="0" applyNumberFormat="1" applyFont="1" applyFill="1" applyBorder="1" applyAlignment="1" applyProtection="1">
      <alignment vertical="center" wrapText="1"/>
    </xf>
    <xf numFmtId="0" fontId="16" fillId="10" borderId="4" xfId="0" applyFont="1" applyFill="1" applyBorder="1" applyAlignment="1" applyProtection="1">
      <alignment vertical="center" wrapText="1"/>
    </xf>
    <xf numFmtId="0" fontId="16" fillId="10" borderId="5" xfId="0" applyFont="1" applyFill="1" applyBorder="1" applyAlignment="1" applyProtection="1">
      <alignment vertical="center" wrapText="1"/>
    </xf>
    <xf numFmtId="167" fontId="16" fillId="10" borderId="3" xfId="0" applyNumberFormat="1" applyFont="1" applyFill="1" applyBorder="1" applyAlignment="1" applyProtection="1">
      <alignment horizontal="right" vertical="center"/>
      <protection locked="0"/>
    </xf>
    <xf numFmtId="167" fontId="16" fillId="10" borderId="3" xfId="0" applyNumberFormat="1" applyFont="1" applyFill="1" applyBorder="1" applyAlignment="1" applyProtection="1">
      <alignment horizontal="right" vertical="center"/>
    </xf>
    <xf numFmtId="0" fontId="0" fillId="0" borderId="0" xfId="0" applyFill="1" applyAlignment="1" applyProtection="1">
      <alignment wrapText="1"/>
      <protection locked="0"/>
    </xf>
    <xf numFmtId="0" fontId="0" fillId="0" borderId="0" xfId="0" applyFont="1" applyFill="1" applyProtection="1">
      <protection locked="0"/>
    </xf>
    <xf numFmtId="0" fontId="21" fillId="0" borderId="0" xfId="0" applyFont="1" applyFill="1" applyBorder="1" applyAlignment="1" applyProtection="1">
      <alignment vertical="center"/>
    </xf>
    <xf numFmtId="164" fontId="21" fillId="0" borderId="0" xfId="0" applyNumberFormat="1" applyFont="1" applyFill="1" applyBorder="1" applyAlignment="1" applyProtection="1">
      <alignment vertical="center"/>
    </xf>
    <xf numFmtId="0" fontId="36" fillId="0" borderId="0" xfId="0" applyFont="1" applyFill="1" applyBorder="1" applyAlignment="1" applyProtection="1">
      <alignment horizontal="center" vertical="center" wrapText="1"/>
    </xf>
    <xf numFmtId="0" fontId="0" fillId="0" borderId="0" xfId="0" applyFill="1" applyProtection="1"/>
    <xf numFmtId="0" fontId="37" fillId="0" borderId="0" xfId="0" applyFont="1" applyFill="1" applyBorder="1" applyAlignment="1" applyProtection="1">
      <alignment vertical="center"/>
    </xf>
    <xf numFmtId="0" fontId="16" fillId="0" borderId="0" xfId="0" applyFont="1" applyFill="1" applyBorder="1" applyAlignment="1" applyProtection="1">
      <alignment horizontal="center" vertical="center" wrapText="1" readingOrder="1"/>
    </xf>
    <xf numFmtId="0" fontId="15" fillId="10" borderId="2" xfId="0" applyFont="1" applyFill="1" applyBorder="1" applyAlignment="1" applyProtection="1">
      <alignment horizontal="left" vertical="center" wrapText="1" readingOrder="1"/>
      <protection locked="0"/>
    </xf>
    <xf numFmtId="0" fontId="14" fillId="0" borderId="6" xfId="0" applyFont="1" applyBorder="1" applyAlignment="1" applyProtection="1">
      <alignment horizontal="left" vertical="center"/>
    </xf>
    <xf numFmtId="0" fontId="23" fillId="2" borderId="0" xfId="0" applyFont="1" applyFill="1" applyBorder="1" applyAlignment="1" applyProtection="1">
      <alignment horizontal="center" vertical="center"/>
    </xf>
    <xf numFmtId="0" fontId="14" fillId="10" borderId="2" xfId="0" applyFont="1" applyFill="1" applyBorder="1" applyAlignment="1" applyProtection="1">
      <alignment horizontal="left" vertical="center" wrapText="1" readingOrder="1"/>
      <protection locked="0"/>
    </xf>
    <xf numFmtId="167" fontId="15" fillId="10" borderId="2" xfId="0" applyNumberFormat="1" applyFont="1" applyFill="1" applyBorder="1" applyAlignment="1" applyProtection="1">
      <alignment horizontal="left" vertical="center" wrapText="1" readingOrder="1"/>
      <protection locked="0"/>
    </xf>
    <xf numFmtId="167" fontId="14" fillId="0" borderId="2" xfId="0" applyNumberFormat="1" applyFont="1" applyBorder="1" applyAlignment="1" applyProtection="1">
      <alignment horizontal="left" vertical="center" wrapText="1" readingOrder="1"/>
    </xf>
    <xf numFmtId="0" fontId="36"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21" fillId="3" borderId="0"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36" fillId="7" borderId="0" xfId="0" applyFont="1" applyFill="1" applyBorder="1" applyAlignment="1" applyProtection="1">
      <alignment horizontal="center" vertical="center" wrapText="1"/>
    </xf>
  </cellXfs>
  <cellStyles count="5">
    <cellStyle name="Currency" xfId="2" builtinId="4"/>
    <cellStyle name="Hyperlink" xfId="1" builtinId="8"/>
    <cellStyle name="Normal" xfId="0" builtinId="0"/>
    <cellStyle name="Normal 2" xfId="3"/>
    <cellStyle name="Normal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66"/>
      <color rgb="FFFF9900"/>
      <color rgb="FF00FF00"/>
      <color rgb="FF006600"/>
      <color rgb="FF008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28575</xdr:colOff>
      <xdr:row>38</xdr:row>
      <xdr:rowOff>161925</xdr:rowOff>
    </xdr:from>
    <xdr:to>
      <xdr:col>3</xdr:col>
      <xdr:colOff>1905000</xdr:colOff>
      <xdr:row>43</xdr:row>
      <xdr:rowOff>0</xdr:rowOff>
    </xdr:to>
    <xdr:sp macro="" textlink="">
      <xdr:nvSpPr>
        <xdr:cNvPr id="2" name="TextBox 1"/>
        <xdr:cNvSpPr txBox="1"/>
      </xdr:nvSpPr>
      <xdr:spPr>
        <a:xfrm>
          <a:off x="28575" y="8515350"/>
          <a:ext cx="9839325" cy="6715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rgbClr val="FF0000"/>
              </a:solidFill>
            </a:rPr>
            <a:t>Reinsurance Trips: </a:t>
          </a:r>
          <a:r>
            <a:rPr lang="en-NZ" sz="1100">
              <a:solidFill>
                <a:srgbClr val="FF0000"/>
              </a:solidFill>
            </a:rPr>
            <a:t>The CE attended two overseas trips in relation to EQC's purchase and collection of reinsurance during the 2018/19 financial year. These trips are organised</a:t>
          </a:r>
          <a:r>
            <a:rPr lang="en-NZ" sz="1100" baseline="0">
              <a:solidFill>
                <a:srgbClr val="FF0000"/>
              </a:solidFill>
            </a:rPr>
            <a:t> by Aon as EQC's contracted brokers. During the course of the trips there will be a number of business lunch and dinner meetings with Aon and various reinsurers that are not paid for by EQC. Occasionally, a small gift from a reinsurer may be received.</a:t>
          </a:r>
          <a:endParaRPr lang="en-NZ"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heetViews>
  <sheetFormatPr defaultColWidth="0" defaultRowHeight="14.25" zeroHeight="1" x14ac:dyDescent="0.2"/>
  <cols>
    <col min="1" max="1" width="219.28515625" style="71" customWidth="1"/>
    <col min="2" max="2" width="33.28515625" style="70" customWidth="1"/>
    <col min="3" max="16384" width="8.7109375" style="17" hidden="1"/>
  </cols>
  <sheetData>
    <row r="1" spans="1:2" ht="23.25" customHeight="1" x14ac:dyDescent="0.2">
      <c r="A1" s="69" t="s">
        <v>86</v>
      </c>
    </row>
    <row r="2" spans="1:2" ht="33" customHeight="1" x14ac:dyDescent="0.2">
      <c r="A2" s="153" t="s">
        <v>119</v>
      </c>
    </row>
    <row r="3" spans="1:2" ht="17.25" customHeight="1" x14ac:dyDescent="0.2"/>
    <row r="4" spans="1:2" ht="23.25" customHeight="1" x14ac:dyDescent="0.2">
      <c r="A4" s="114" t="s">
        <v>124</v>
      </c>
    </row>
    <row r="5" spans="1:2" ht="17.25" customHeight="1" x14ac:dyDescent="0.2"/>
    <row r="6" spans="1:2" ht="23.25" customHeight="1" x14ac:dyDescent="0.2">
      <c r="A6" s="72" t="s">
        <v>14</v>
      </c>
    </row>
    <row r="7" spans="1:2" ht="17.25" customHeight="1" x14ac:dyDescent="0.2">
      <c r="A7" s="73" t="s">
        <v>16</v>
      </c>
    </row>
    <row r="8" spans="1:2" ht="17.25" customHeight="1" x14ac:dyDescent="0.2">
      <c r="A8" s="74" t="s">
        <v>90</v>
      </c>
    </row>
    <row r="9" spans="1:2" ht="17.25" customHeight="1" x14ac:dyDescent="0.2">
      <c r="A9" s="74"/>
    </row>
    <row r="10" spans="1:2" ht="23.25" customHeight="1" x14ac:dyDescent="0.2">
      <c r="A10" s="72" t="s">
        <v>17</v>
      </c>
      <c r="B10" s="119" t="s">
        <v>128</v>
      </c>
    </row>
    <row r="11" spans="1:2" ht="17.25" customHeight="1" x14ac:dyDescent="0.2">
      <c r="A11" s="75" t="s">
        <v>27</v>
      </c>
    </row>
    <row r="12" spans="1:2" ht="17.25" customHeight="1" x14ac:dyDescent="0.2">
      <c r="A12" s="74" t="s">
        <v>18</v>
      </c>
    </row>
    <row r="13" spans="1:2" ht="17.25" customHeight="1" x14ac:dyDescent="0.2">
      <c r="A13" s="74" t="s">
        <v>19</v>
      </c>
    </row>
    <row r="14" spans="1:2" ht="17.25" customHeight="1" x14ac:dyDescent="0.2">
      <c r="A14" s="76" t="s">
        <v>20</v>
      </c>
    </row>
    <row r="15" spans="1:2" ht="17.25" customHeight="1" x14ac:dyDescent="0.2">
      <c r="A15" s="74" t="s">
        <v>21</v>
      </c>
    </row>
    <row r="16" spans="1:2" ht="17.25" customHeight="1" x14ac:dyDescent="0.2">
      <c r="A16" s="74"/>
    </row>
    <row r="17" spans="1:1" ht="23.25" customHeight="1" x14ac:dyDescent="0.2">
      <c r="A17" s="72" t="s">
        <v>22</v>
      </c>
    </row>
    <row r="18" spans="1:1" ht="17.25" customHeight="1" x14ac:dyDescent="0.2">
      <c r="A18" s="76" t="s">
        <v>10</v>
      </c>
    </row>
    <row r="19" spans="1:1" ht="17.25" customHeight="1" x14ac:dyDescent="0.2">
      <c r="A19" s="76" t="s">
        <v>26</v>
      </c>
    </row>
    <row r="20" spans="1:1" ht="17.25" customHeight="1" x14ac:dyDescent="0.2">
      <c r="A20" s="105" t="s">
        <v>118</v>
      </c>
    </row>
    <row r="21" spans="1:1" ht="17.25" customHeight="1" x14ac:dyDescent="0.2">
      <c r="A21" s="77"/>
    </row>
    <row r="22" spans="1:1" ht="23.25" customHeight="1" x14ac:dyDescent="0.2">
      <c r="A22" s="72" t="s">
        <v>11</v>
      </c>
    </row>
    <row r="23" spans="1:1" ht="17.25" customHeight="1" x14ac:dyDescent="0.2">
      <c r="A23" s="77" t="s">
        <v>85</v>
      </c>
    </row>
    <row r="24" spans="1:1" ht="17.25" customHeight="1" x14ac:dyDescent="0.2">
      <c r="A24" s="77"/>
    </row>
    <row r="25" spans="1:1" ht="23.25" customHeight="1" x14ac:dyDescent="0.2">
      <c r="A25" s="72" t="s">
        <v>54</v>
      </c>
    </row>
    <row r="26" spans="1:1" ht="17.25" customHeight="1" x14ac:dyDescent="0.2">
      <c r="A26" s="78" t="s">
        <v>60</v>
      </c>
    </row>
    <row r="27" spans="1:1" ht="32.25" customHeight="1" x14ac:dyDescent="0.2">
      <c r="A27" s="76" t="s">
        <v>112</v>
      </c>
    </row>
    <row r="28" spans="1:1" ht="17.25" customHeight="1" x14ac:dyDescent="0.2">
      <c r="A28" s="78" t="s">
        <v>55</v>
      </c>
    </row>
    <row r="29" spans="1:1" ht="32.25" customHeight="1" x14ac:dyDescent="0.2">
      <c r="A29" s="76" t="s">
        <v>150</v>
      </c>
    </row>
    <row r="30" spans="1:1" ht="17.25" customHeight="1" x14ac:dyDescent="0.2">
      <c r="A30" s="78" t="s">
        <v>12</v>
      </c>
    </row>
    <row r="31" spans="1:1" ht="17.25" customHeight="1" x14ac:dyDescent="0.2">
      <c r="A31" s="76" t="s">
        <v>56</v>
      </c>
    </row>
    <row r="32" spans="1:1" ht="17.25" customHeight="1" x14ac:dyDescent="0.2">
      <c r="A32" s="78" t="s">
        <v>57</v>
      </c>
    </row>
    <row r="33" spans="1:1" ht="32.25" customHeight="1" x14ac:dyDescent="0.2">
      <c r="A33" s="79" t="s">
        <v>58</v>
      </c>
    </row>
    <row r="34" spans="1:1" ht="32.25" customHeight="1" x14ac:dyDescent="0.2">
      <c r="A34" s="80" t="s">
        <v>23</v>
      </c>
    </row>
    <row r="35" spans="1:1" ht="17.25" customHeight="1" x14ac:dyDescent="0.2">
      <c r="A35" s="78" t="s">
        <v>47</v>
      </c>
    </row>
    <row r="36" spans="1:1" ht="32.25" customHeight="1" x14ac:dyDescent="0.2">
      <c r="A36" s="76" t="s">
        <v>130</v>
      </c>
    </row>
    <row r="37" spans="1:1" ht="32.25" customHeight="1" x14ac:dyDescent="0.2">
      <c r="A37" s="79" t="s">
        <v>25</v>
      </c>
    </row>
    <row r="38" spans="1:1" ht="32.25" customHeight="1" x14ac:dyDescent="0.2">
      <c r="A38" s="76" t="s">
        <v>61</v>
      </c>
    </row>
    <row r="39" spans="1:1" ht="17.25" customHeight="1" x14ac:dyDescent="0.2">
      <c r="A39" s="80"/>
    </row>
    <row r="40" spans="1:1" ht="22.5" customHeight="1" x14ac:dyDescent="0.2">
      <c r="A40" s="72" t="s">
        <v>5</v>
      </c>
    </row>
    <row r="41" spans="1:1" ht="17.25" customHeight="1" x14ac:dyDescent="0.2">
      <c r="A41" s="85" t="s">
        <v>120</v>
      </c>
    </row>
    <row r="42" spans="1:1" ht="17.25" customHeight="1" x14ac:dyDescent="0.2">
      <c r="A42" s="81" t="s">
        <v>68</v>
      </c>
    </row>
    <row r="43" spans="1:1" ht="17.25" customHeight="1" x14ac:dyDescent="0.2">
      <c r="A43" s="82" t="s">
        <v>131</v>
      </c>
    </row>
    <row r="44" spans="1:1" ht="32.25" customHeight="1" x14ac:dyDescent="0.2">
      <c r="A44" s="82" t="s">
        <v>103</v>
      </c>
    </row>
    <row r="45" spans="1:1" ht="32.25" customHeight="1" x14ac:dyDescent="0.2">
      <c r="A45" s="82" t="s">
        <v>69</v>
      </c>
    </row>
    <row r="46" spans="1:1" ht="17.25" customHeight="1" x14ac:dyDescent="0.2">
      <c r="A46" s="83" t="s">
        <v>132</v>
      </c>
    </row>
    <row r="47" spans="1:1" ht="32.25" customHeight="1" x14ac:dyDescent="0.2">
      <c r="A47" s="79" t="s">
        <v>70</v>
      </c>
    </row>
    <row r="48" spans="1:1" ht="32.25" customHeight="1" x14ac:dyDescent="0.2">
      <c r="A48" s="79" t="s">
        <v>62</v>
      </c>
    </row>
    <row r="49" spans="1:1" ht="32.25" customHeight="1" x14ac:dyDescent="0.2">
      <c r="A49" s="82" t="s">
        <v>151</v>
      </c>
    </row>
    <row r="50" spans="1:1" ht="17.25" customHeight="1" x14ac:dyDescent="0.2">
      <c r="A50" s="82" t="s">
        <v>71</v>
      </c>
    </row>
    <row r="51" spans="1:1" ht="17.25" customHeight="1" x14ac:dyDescent="0.2">
      <c r="A51" s="82" t="s">
        <v>24</v>
      </c>
    </row>
    <row r="52" spans="1:1" ht="17.25" customHeight="1" x14ac:dyDescent="0.2">
      <c r="A52" s="82"/>
    </row>
    <row r="53" spans="1:1" ht="22.5" customHeight="1" x14ac:dyDescent="0.2">
      <c r="A53" s="72" t="s">
        <v>59</v>
      </c>
    </row>
    <row r="54" spans="1:1" ht="32.25" customHeight="1" x14ac:dyDescent="0.2">
      <c r="A54" s="153" t="s">
        <v>121</v>
      </c>
    </row>
    <row r="55" spans="1:1" ht="17.25" customHeight="1" x14ac:dyDescent="0.2">
      <c r="A55" s="84" t="s">
        <v>122</v>
      </c>
    </row>
    <row r="56" spans="1:1" ht="17.25" customHeight="1" x14ac:dyDescent="0.2">
      <c r="A56" s="85" t="s">
        <v>75</v>
      </c>
    </row>
    <row r="57" spans="1:1" ht="17.25" customHeight="1" x14ac:dyDescent="0.2">
      <c r="A57" s="105" t="s">
        <v>123</v>
      </c>
    </row>
    <row r="58" spans="1:1" ht="17.25" customHeight="1" x14ac:dyDescent="0.2">
      <c r="A58" s="86" t="s">
        <v>74</v>
      </c>
    </row>
    <row r="59" spans="1:1" x14ac:dyDescent="0.2"/>
    <row r="60" spans="1:1" hidden="1" x14ac:dyDescent="0.2"/>
    <row r="61" spans="1:1" hidden="1" x14ac:dyDescent="0.2">
      <c r="A61" s="87"/>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opLeftCell="A5" zoomScaleNormal="100" workbookViewId="0">
      <selection activeCell="B11" sqref="B11:B13"/>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70" t="s">
        <v>98</v>
      </c>
      <c r="B1" s="170"/>
      <c r="C1" s="170"/>
      <c r="D1" s="170"/>
      <c r="E1" s="170"/>
      <c r="F1" s="170"/>
      <c r="G1" s="48"/>
      <c r="H1" s="48"/>
      <c r="I1" s="48"/>
      <c r="J1" s="48"/>
      <c r="K1" s="48"/>
    </row>
    <row r="2" spans="1:11" ht="21" customHeight="1" x14ac:dyDescent="0.2">
      <c r="A2" s="4" t="s">
        <v>2</v>
      </c>
      <c r="B2" s="171" t="s">
        <v>210</v>
      </c>
      <c r="C2" s="171"/>
      <c r="D2" s="171"/>
      <c r="E2" s="171"/>
      <c r="F2" s="171"/>
      <c r="G2" s="48"/>
      <c r="H2" s="48"/>
      <c r="I2" s="48"/>
      <c r="J2" s="48"/>
      <c r="K2" s="48"/>
    </row>
    <row r="3" spans="1:11" ht="21" customHeight="1" x14ac:dyDescent="0.2">
      <c r="A3" s="4" t="s">
        <v>99</v>
      </c>
      <c r="B3" s="171" t="s">
        <v>211</v>
      </c>
      <c r="C3" s="171"/>
      <c r="D3" s="171"/>
      <c r="E3" s="171"/>
      <c r="F3" s="171"/>
      <c r="G3" s="48"/>
      <c r="H3" s="48"/>
      <c r="I3" s="48"/>
      <c r="J3" s="48"/>
      <c r="K3" s="48"/>
    </row>
    <row r="4" spans="1:11" ht="21" customHeight="1" x14ac:dyDescent="0.2">
      <c r="A4" s="4" t="s">
        <v>79</v>
      </c>
      <c r="B4" s="172">
        <v>43282</v>
      </c>
      <c r="C4" s="172"/>
      <c r="D4" s="172"/>
      <c r="E4" s="172"/>
      <c r="F4" s="172"/>
      <c r="G4" s="48"/>
      <c r="H4" s="48"/>
      <c r="I4" s="48"/>
      <c r="J4" s="48"/>
      <c r="K4" s="48"/>
    </row>
    <row r="5" spans="1:11" ht="21" customHeight="1" x14ac:dyDescent="0.2">
      <c r="A5" s="4" t="s">
        <v>80</v>
      </c>
      <c r="B5" s="172">
        <v>43646</v>
      </c>
      <c r="C5" s="172"/>
      <c r="D5" s="172"/>
      <c r="E5" s="172"/>
      <c r="F5" s="172"/>
      <c r="G5" s="48"/>
      <c r="H5" s="48"/>
      <c r="I5" s="48"/>
      <c r="J5" s="48"/>
      <c r="K5" s="48"/>
    </row>
    <row r="6" spans="1:11" ht="21" customHeight="1" x14ac:dyDescent="0.2">
      <c r="A6" s="4" t="s">
        <v>104</v>
      </c>
      <c r="B6" s="169" t="str">
        <f>IF(AND(Travel!B7&lt;&gt;A30,Hospitality!B7&lt;&gt;A30,'All other expenses'!B7&lt;&gt;A30,'Gifts and benefits'!B7&lt;&gt;A30),A31,IF(AND(Travel!B7=A30,Hospitality!B7=A30,'All other expenses'!B7=A30,'Gifts and benefits'!B7=A30),A33,A32))</f>
        <v>Data and totals have not yet been checked and confirmed for any sheet</v>
      </c>
      <c r="C6" s="169"/>
      <c r="D6" s="169"/>
      <c r="E6" s="169"/>
      <c r="F6" s="169"/>
      <c r="G6" s="36"/>
      <c r="H6" s="48"/>
      <c r="I6" s="48"/>
      <c r="J6" s="48"/>
      <c r="K6" s="48"/>
    </row>
    <row r="7" spans="1:11" ht="21" customHeight="1" x14ac:dyDescent="0.2">
      <c r="A7" s="4" t="s">
        <v>133</v>
      </c>
      <c r="B7" s="168" t="s">
        <v>63</v>
      </c>
      <c r="C7" s="168"/>
      <c r="D7" s="168"/>
      <c r="E7" s="168"/>
      <c r="F7" s="168"/>
      <c r="G7" s="36"/>
      <c r="H7" s="48"/>
      <c r="I7" s="48"/>
      <c r="J7" s="48"/>
      <c r="K7" s="48"/>
    </row>
    <row r="8" spans="1:11" ht="21" customHeight="1" x14ac:dyDescent="0.2">
      <c r="A8" s="4" t="s">
        <v>100</v>
      </c>
      <c r="B8" s="168" t="s">
        <v>335</v>
      </c>
      <c r="C8" s="168"/>
      <c r="D8" s="168"/>
      <c r="E8" s="168"/>
      <c r="F8" s="168"/>
      <c r="G8" s="36"/>
      <c r="H8" s="48"/>
      <c r="I8" s="48"/>
      <c r="J8" s="48"/>
      <c r="K8" s="48"/>
    </row>
    <row r="9" spans="1:11" ht="66.75" customHeight="1" x14ac:dyDescent="0.2">
      <c r="A9" s="167" t="s">
        <v>125</v>
      </c>
      <c r="B9" s="167"/>
      <c r="C9" s="167"/>
      <c r="D9" s="167"/>
      <c r="E9" s="167"/>
      <c r="F9" s="167"/>
      <c r="G9" s="36"/>
      <c r="H9" s="48"/>
      <c r="I9" s="48"/>
      <c r="J9" s="48"/>
      <c r="K9" s="48"/>
    </row>
    <row r="10" spans="1:11" s="152" customFormat="1" ht="36" customHeight="1" x14ac:dyDescent="0.2">
      <c r="A10" s="146" t="s">
        <v>48</v>
      </c>
      <c r="B10" s="147" t="s">
        <v>31</v>
      </c>
      <c r="C10" s="147" t="s">
        <v>65</v>
      </c>
      <c r="D10" s="148"/>
      <c r="E10" s="149" t="s">
        <v>47</v>
      </c>
      <c r="F10" s="150" t="s">
        <v>72</v>
      </c>
      <c r="G10" s="151"/>
      <c r="H10" s="151"/>
      <c r="I10" s="151"/>
      <c r="J10" s="151"/>
      <c r="K10" s="151"/>
    </row>
    <row r="11" spans="1:11" ht="27.75" customHeight="1" x14ac:dyDescent="0.2">
      <c r="A11" s="11" t="s">
        <v>84</v>
      </c>
      <c r="B11" s="98">
        <f>B15+B16+B17</f>
        <v>74446.52499999998</v>
      </c>
      <c r="C11" s="106" t="str">
        <f>IF(Travel!B6="",A34,Travel!B6)</f>
        <v>Figures include GST (where applicable)</v>
      </c>
      <c r="D11" s="8"/>
      <c r="E11" s="11" t="s">
        <v>95</v>
      </c>
      <c r="F11" s="57">
        <f>'Gifts and benefits'!C36</f>
        <v>21</v>
      </c>
      <c r="G11" s="49"/>
      <c r="H11" s="49"/>
      <c r="I11" s="49"/>
      <c r="J11" s="49"/>
      <c r="K11" s="49"/>
    </row>
    <row r="12" spans="1:11" ht="27.75" customHeight="1" x14ac:dyDescent="0.2">
      <c r="A12" s="11" t="s">
        <v>12</v>
      </c>
      <c r="B12" s="98">
        <f>Hospitality!B26</f>
        <v>746.36049999999989</v>
      </c>
      <c r="C12" s="106" t="str">
        <f>IF(Hospitality!B6="",A34,Hospitality!B6)</f>
        <v>Figures include GST (where applicable)</v>
      </c>
      <c r="D12" s="8"/>
      <c r="E12" s="11" t="s">
        <v>96</v>
      </c>
      <c r="F12" s="57">
        <f>'Gifts and benefits'!C37</f>
        <v>13</v>
      </c>
      <c r="G12" s="49"/>
      <c r="H12" s="49"/>
      <c r="I12" s="49"/>
      <c r="J12" s="49"/>
      <c r="K12" s="49"/>
    </row>
    <row r="13" spans="1:11" ht="27.75" customHeight="1" x14ac:dyDescent="0.2">
      <c r="A13" s="11" t="s">
        <v>30</v>
      </c>
      <c r="B13" s="98">
        <f>'All other expenses'!B21</f>
        <v>5298.5</v>
      </c>
      <c r="C13" s="106" t="str">
        <f>IF('All other expenses'!B6="",A34,'All other expenses'!B6)</f>
        <v>Figures include GST (where applicable)</v>
      </c>
      <c r="D13" s="8"/>
      <c r="E13" s="11" t="s">
        <v>97</v>
      </c>
      <c r="F13" s="57">
        <f>'Gifts and benefits'!C38</f>
        <v>8</v>
      </c>
      <c r="G13" s="48"/>
      <c r="H13" s="48"/>
      <c r="I13" s="48"/>
      <c r="J13" s="48"/>
      <c r="K13" s="48"/>
    </row>
    <row r="14" spans="1:11" ht="12.75" customHeight="1" x14ac:dyDescent="0.2">
      <c r="A14" s="10"/>
      <c r="B14" s="99"/>
      <c r="C14" s="107"/>
      <c r="D14" s="58"/>
      <c r="E14" s="8"/>
      <c r="F14" s="59"/>
      <c r="G14" s="28"/>
      <c r="H14" s="28"/>
      <c r="I14" s="28"/>
      <c r="J14" s="28"/>
      <c r="K14" s="28"/>
    </row>
    <row r="15" spans="1:11" ht="27.75" customHeight="1" x14ac:dyDescent="0.2">
      <c r="A15" s="12" t="s">
        <v>45</v>
      </c>
      <c r="B15" s="100">
        <f>Travel!B41</f>
        <v>43239.878999999986</v>
      </c>
      <c r="C15" s="108" t="str">
        <f>C11</f>
        <v>Figures include GST (where applicable)</v>
      </c>
      <c r="D15" s="8"/>
      <c r="E15" s="8"/>
      <c r="F15" s="59"/>
      <c r="G15" s="48"/>
      <c r="H15" s="48"/>
      <c r="I15" s="48"/>
      <c r="J15" s="48"/>
      <c r="K15" s="48"/>
    </row>
    <row r="16" spans="1:11" ht="27.75" customHeight="1" x14ac:dyDescent="0.2">
      <c r="A16" s="12" t="s">
        <v>91</v>
      </c>
      <c r="B16" s="100">
        <f>Travel!B233</f>
        <v>31079.950499999988</v>
      </c>
      <c r="C16" s="108" t="str">
        <f>C11</f>
        <v>Figures include GST (where applicable)</v>
      </c>
      <c r="D16" s="60"/>
      <c r="E16" s="8"/>
      <c r="F16" s="61"/>
      <c r="G16" s="48"/>
      <c r="H16" s="48"/>
      <c r="I16" s="48"/>
      <c r="J16" s="48"/>
      <c r="K16" s="48"/>
    </row>
    <row r="17" spans="1:11" ht="27.75" customHeight="1" x14ac:dyDescent="0.2">
      <c r="A17" s="12" t="s">
        <v>46</v>
      </c>
      <c r="B17" s="100">
        <f>Travel!B250</f>
        <v>126.6955</v>
      </c>
      <c r="C17" s="108" t="str">
        <f>C11</f>
        <v>Figures include GST (where applicable)</v>
      </c>
      <c r="D17" s="8"/>
      <c r="E17" s="8"/>
      <c r="F17" s="61"/>
      <c r="G17" s="48"/>
      <c r="H17" s="48"/>
      <c r="I17" s="48"/>
      <c r="J17" s="48"/>
      <c r="K17" s="48"/>
    </row>
    <row r="18" spans="1:11" ht="27.75" customHeight="1" x14ac:dyDescent="0.2">
      <c r="A18" s="29"/>
      <c r="B18" s="24"/>
      <c r="C18" s="29"/>
      <c r="D18" s="7"/>
      <c r="E18" s="7"/>
      <c r="F18" s="62"/>
      <c r="G18" s="63"/>
      <c r="H18" s="63"/>
      <c r="I18" s="63"/>
      <c r="J18" s="63"/>
      <c r="K18" s="63"/>
    </row>
    <row r="19" spans="1:11" x14ac:dyDescent="0.2">
      <c r="A19" s="53" t="s">
        <v>8</v>
      </c>
      <c r="B19" s="27"/>
      <c r="C19" s="28"/>
      <c r="D19" s="29"/>
      <c r="E19" s="29"/>
      <c r="F19" s="29"/>
      <c r="G19" s="29"/>
      <c r="H19" s="29"/>
      <c r="I19" s="29"/>
      <c r="J19" s="29"/>
      <c r="K19" s="29"/>
    </row>
    <row r="20" spans="1:11" x14ac:dyDescent="0.2">
      <c r="A20" s="25" t="s">
        <v>9</v>
      </c>
      <c r="B20" s="54"/>
      <c r="C20" s="54"/>
      <c r="D20" s="28"/>
      <c r="E20" s="28"/>
      <c r="F20" s="28"/>
      <c r="G20" s="29"/>
      <c r="H20" s="29"/>
      <c r="I20" s="29"/>
      <c r="J20" s="29"/>
      <c r="K20" s="29"/>
    </row>
    <row r="21" spans="1:11" ht="12.6" customHeight="1" x14ac:dyDescent="0.2">
      <c r="A21" s="25" t="s">
        <v>66</v>
      </c>
      <c r="B21" s="54"/>
      <c r="C21" s="54"/>
      <c r="D21" s="22"/>
      <c r="E21" s="29"/>
      <c r="F21" s="29"/>
      <c r="G21" s="29"/>
      <c r="H21" s="29"/>
      <c r="I21" s="29"/>
      <c r="J21" s="29"/>
      <c r="K21" s="29"/>
    </row>
    <row r="22" spans="1:11" ht="12.6" customHeight="1" x14ac:dyDescent="0.2">
      <c r="A22" s="25" t="s">
        <v>81</v>
      </c>
      <c r="B22" s="54"/>
      <c r="C22" s="54"/>
      <c r="D22" s="22"/>
      <c r="E22" s="29"/>
      <c r="F22" s="29"/>
      <c r="G22" s="29"/>
      <c r="H22" s="29"/>
      <c r="I22" s="29"/>
      <c r="J22" s="29"/>
      <c r="K22" s="29"/>
    </row>
    <row r="23" spans="1:11" ht="12.6" customHeight="1" x14ac:dyDescent="0.2">
      <c r="A23" s="25" t="s">
        <v>101</v>
      </c>
      <c r="B23" s="54"/>
      <c r="C23" s="54"/>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3" t="s">
        <v>94</v>
      </c>
      <c r="B36" s="102"/>
      <c r="C36" s="102"/>
      <c r="D36" s="102"/>
      <c r="E36" s="102"/>
      <c r="F36" s="102"/>
      <c r="G36" s="48"/>
      <c r="H36" s="48"/>
      <c r="I36" s="48"/>
      <c r="J36" s="48"/>
      <c r="K36" s="48"/>
    </row>
    <row r="37" spans="1:11" hidden="1" x14ac:dyDescent="0.2">
      <c r="A37" s="103" t="s">
        <v>63</v>
      </c>
      <c r="B37" s="102"/>
      <c r="C37" s="102"/>
      <c r="D37" s="102"/>
      <c r="E37" s="102"/>
      <c r="F37" s="102"/>
      <c r="G37" s="48"/>
      <c r="H37" s="48"/>
      <c r="I37" s="48"/>
      <c r="J37" s="48"/>
      <c r="K37" s="48"/>
    </row>
    <row r="38" spans="1:11" hidden="1" x14ac:dyDescent="0.2">
      <c r="A38" s="64" t="s">
        <v>38</v>
      </c>
      <c r="B38" s="5"/>
      <c r="C38" s="5"/>
      <c r="D38" s="5"/>
      <c r="E38" s="5"/>
      <c r="F38" s="5"/>
      <c r="G38" s="48"/>
      <c r="H38" s="48"/>
      <c r="I38" s="48"/>
      <c r="J38" s="48"/>
      <c r="K38" s="48"/>
    </row>
    <row r="39" spans="1:11" hidden="1" x14ac:dyDescent="0.2">
      <c r="A39" s="65" t="s">
        <v>39</v>
      </c>
      <c r="B39" s="5"/>
      <c r="C39" s="5"/>
      <c r="D39" s="5"/>
      <c r="E39" s="5"/>
      <c r="F39" s="5"/>
      <c r="G39" s="48"/>
      <c r="H39" s="48"/>
      <c r="I39" s="48"/>
      <c r="J39" s="48"/>
      <c r="K39" s="48"/>
    </row>
    <row r="40" spans="1:11" hidden="1" x14ac:dyDescent="0.2">
      <c r="A40" s="65" t="s">
        <v>41</v>
      </c>
      <c r="B40" s="5"/>
      <c r="C40" s="5"/>
      <c r="D40" s="5"/>
      <c r="E40" s="5"/>
      <c r="F40" s="5"/>
      <c r="G40" s="48"/>
      <c r="H40" s="48"/>
      <c r="I40" s="48"/>
      <c r="J40" s="48"/>
      <c r="K40" s="48"/>
    </row>
    <row r="41" spans="1:11" hidden="1" x14ac:dyDescent="0.2">
      <c r="A41" s="65" t="s">
        <v>40</v>
      </c>
      <c r="B41" s="5"/>
      <c r="C41" s="5"/>
      <c r="D41" s="5"/>
      <c r="E41" s="5"/>
      <c r="F41" s="5"/>
      <c r="G41" s="48"/>
      <c r="H41" s="48"/>
      <c r="I41" s="48"/>
      <c r="J41" s="48"/>
      <c r="K41" s="48"/>
    </row>
    <row r="42" spans="1:11" hidden="1" x14ac:dyDescent="0.2">
      <c r="A42" s="65" t="s">
        <v>42</v>
      </c>
      <c r="B42" s="5"/>
      <c r="C42" s="5"/>
      <c r="D42" s="5"/>
      <c r="E42" s="5"/>
      <c r="F42" s="5"/>
      <c r="G42" s="48"/>
      <c r="H42" s="48"/>
      <c r="I42" s="48"/>
      <c r="J42" s="48"/>
      <c r="K42" s="48"/>
    </row>
    <row r="43" spans="1:11" hidden="1" x14ac:dyDescent="0.2">
      <c r="A43" s="65" t="s">
        <v>43</v>
      </c>
      <c r="B43" s="5"/>
      <c r="C43" s="5"/>
      <c r="D43" s="5"/>
      <c r="E43" s="5"/>
      <c r="F43" s="5"/>
      <c r="G43" s="48"/>
      <c r="H43" s="48"/>
      <c r="I43" s="48"/>
      <c r="J43" s="48"/>
      <c r="K43" s="48"/>
    </row>
    <row r="44" spans="1:11" hidden="1" x14ac:dyDescent="0.2">
      <c r="A44" s="104" t="s">
        <v>36</v>
      </c>
      <c r="B44" s="102"/>
      <c r="C44" s="102"/>
      <c r="D44" s="102"/>
      <c r="E44" s="102"/>
      <c r="F44" s="102"/>
      <c r="G44" s="48"/>
      <c r="H44" s="48"/>
      <c r="I44" s="48"/>
      <c r="J44" s="48"/>
      <c r="K44" s="48"/>
    </row>
    <row r="45" spans="1:11" hidden="1" x14ac:dyDescent="0.2">
      <c r="A45" s="102" t="s">
        <v>34</v>
      </c>
      <c r="B45" s="102"/>
      <c r="C45" s="102"/>
      <c r="D45" s="102"/>
      <c r="E45" s="102"/>
      <c r="F45" s="102"/>
      <c r="G45" s="48"/>
      <c r="H45" s="48"/>
      <c r="I45" s="48"/>
      <c r="J45" s="48"/>
      <c r="K45" s="48"/>
    </row>
    <row r="46" spans="1:11" hidden="1" x14ac:dyDescent="0.2">
      <c r="A46" s="66">
        <v>-20000</v>
      </c>
      <c r="B46" s="5"/>
      <c r="C46" s="5"/>
      <c r="D46" s="5"/>
      <c r="E46" s="5"/>
      <c r="F46" s="5"/>
      <c r="G46" s="48"/>
      <c r="H46" s="48"/>
      <c r="I46" s="48"/>
      <c r="J46" s="48"/>
      <c r="K46" s="48"/>
    </row>
    <row r="47" spans="1:11" ht="25.5" hidden="1" x14ac:dyDescent="0.2">
      <c r="A47" s="140" t="s">
        <v>138</v>
      </c>
      <c r="B47" s="102"/>
      <c r="C47" s="102"/>
      <c r="D47" s="102"/>
      <c r="E47" s="102"/>
      <c r="F47" s="102"/>
      <c r="G47" s="48"/>
      <c r="H47" s="48"/>
      <c r="I47" s="48"/>
      <c r="J47" s="48"/>
      <c r="K47" s="48"/>
    </row>
    <row r="48" spans="1:11" ht="25.5" hidden="1" x14ac:dyDescent="0.2">
      <c r="A48" s="140" t="s">
        <v>137</v>
      </c>
      <c r="B48" s="102"/>
      <c r="C48" s="102"/>
      <c r="D48" s="102"/>
      <c r="E48" s="102"/>
      <c r="F48" s="102"/>
      <c r="G48" s="48"/>
      <c r="H48" s="48"/>
      <c r="I48" s="48"/>
      <c r="J48" s="48"/>
      <c r="K48" s="48"/>
    </row>
    <row r="49" spans="1:11" ht="25.5" hidden="1" x14ac:dyDescent="0.2">
      <c r="A49" s="141" t="s">
        <v>139</v>
      </c>
      <c r="B49" s="5"/>
      <c r="C49" s="5"/>
      <c r="D49" s="5"/>
      <c r="E49" s="5"/>
      <c r="F49" s="5"/>
      <c r="G49" s="48"/>
      <c r="H49" s="48"/>
      <c r="I49" s="48"/>
      <c r="J49" s="48"/>
      <c r="K49" s="48"/>
    </row>
    <row r="50" spans="1:11" ht="25.5" hidden="1" x14ac:dyDescent="0.2">
      <c r="A50" s="141" t="s">
        <v>113</v>
      </c>
      <c r="B50" s="5"/>
      <c r="C50" s="5"/>
      <c r="D50" s="5"/>
      <c r="E50" s="5"/>
      <c r="F50" s="5"/>
      <c r="G50" s="48"/>
      <c r="H50" s="48"/>
      <c r="I50" s="48"/>
      <c r="J50" s="48"/>
      <c r="K50" s="48"/>
    </row>
    <row r="51" spans="1:11" ht="38.25" hidden="1" x14ac:dyDescent="0.2">
      <c r="A51" s="141" t="s">
        <v>114</v>
      </c>
      <c r="B51" s="131"/>
      <c r="C51" s="131"/>
      <c r="D51" s="139"/>
      <c r="E51" s="67"/>
      <c r="F51" s="67"/>
      <c r="G51" s="48"/>
      <c r="H51" s="48"/>
      <c r="I51" s="48"/>
      <c r="J51" s="48"/>
      <c r="K51" s="48"/>
    </row>
    <row r="52" spans="1:11" hidden="1" x14ac:dyDescent="0.2">
      <c r="A52" s="136" t="s">
        <v>117</v>
      </c>
      <c r="B52" s="137"/>
      <c r="C52" s="137"/>
      <c r="D52" s="130"/>
      <c r="E52" s="68"/>
      <c r="F52" s="68" t="b">
        <v>1</v>
      </c>
      <c r="G52" s="48"/>
      <c r="H52" s="48"/>
      <c r="I52" s="48"/>
      <c r="J52" s="48"/>
      <c r="K52" s="48"/>
    </row>
    <row r="53" spans="1:11" hidden="1" x14ac:dyDescent="0.2">
      <c r="A53" s="138" t="s">
        <v>140</v>
      </c>
      <c r="B53" s="136"/>
      <c r="C53" s="136"/>
      <c r="D53" s="136"/>
      <c r="E53" s="68"/>
      <c r="F53" s="68" t="b">
        <v>0</v>
      </c>
      <c r="G53" s="48"/>
      <c r="H53" s="48"/>
      <c r="I53" s="48"/>
      <c r="J53" s="48"/>
      <c r="K53" s="48"/>
    </row>
    <row r="54" spans="1:11" hidden="1" x14ac:dyDescent="0.2">
      <c r="A54" s="142"/>
      <c r="B54" s="132">
        <f>COUNT(Travel!B12:B40)</f>
        <v>25</v>
      </c>
      <c r="C54" s="132"/>
      <c r="D54" s="132">
        <f>COUNTIF(Travel!D12:D40,"*")</f>
        <v>25</v>
      </c>
      <c r="E54" s="133"/>
      <c r="F54" s="133" t="b">
        <f>MIN(B54,D54)=MAX(B54,D54)</f>
        <v>1</v>
      </c>
      <c r="G54" s="48"/>
      <c r="H54" s="48"/>
      <c r="I54" s="48"/>
      <c r="J54" s="48"/>
      <c r="K54" s="48"/>
    </row>
    <row r="55" spans="1:11" hidden="1" x14ac:dyDescent="0.2">
      <c r="A55" s="142" t="s">
        <v>111</v>
      </c>
      <c r="B55" s="132">
        <f>COUNT(Travel!B47:B232)</f>
        <v>183</v>
      </c>
      <c r="C55" s="132"/>
      <c r="D55" s="132">
        <f>COUNTIF(Travel!D47:D232,"*")</f>
        <v>183</v>
      </c>
      <c r="E55" s="133"/>
      <c r="F55" s="133" t="b">
        <f>MIN(B55,D55)=MAX(B55,D55)</f>
        <v>1</v>
      </c>
    </row>
    <row r="56" spans="1:11" hidden="1" x14ac:dyDescent="0.2">
      <c r="A56" s="143"/>
      <c r="B56" s="132">
        <f>COUNT(Travel!B237:B249)</f>
        <v>9</v>
      </c>
      <c r="C56" s="132"/>
      <c r="D56" s="132">
        <f>COUNTIF(Travel!D237:D249,"*")</f>
        <v>9</v>
      </c>
      <c r="E56" s="133"/>
      <c r="F56" s="133" t="b">
        <f>MIN(B56,D56)=MAX(B56,D56)</f>
        <v>1</v>
      </c>
    </row>
    <row r="57" spans="1:11" hidden="1" x14ac:dyDescent="0.2">
      <c r="A57" s="144" t="s">
        <v>109</v>
      </c>
      <c r="B57" s="134">
        <f>COUNT(Hospitality!B11:B25)</f>
        <v>11</v>
      </c>
      <c r="C57" s="134"/>
      <c r="D57" s="134">
        <f>COUNTIF(Hospitality!D11:D25,"*")</f>
        <v>11</v>
      </c>
      <c r="E57" s="135"/>
      <c r="F57" s="135" t="b">
        <f>MIN(B57,D57)=MAX(B57,D57)</f>
        <v>1</v>
      </c>
    </row>
    <row r="58" spans="1:11" hidden="1" x14ac:dyDescent="0.2">
      <c r="A58" s="145" t="s">
        <v>110</v>
      </c>
      <c r="B58" s="133">
        <f>COUNT('All other expenses'!B11:B20)</f>
        <v>6</v>
      </c>
      <c r="C58" s="133"/>
      <c r="D58" s="133">
        <f>COUNTIF('All other expenses'!D11:D20,"*")</f>
        <v>6</v>
      </c>
      <c r="E58" s="133"/>
      <c r="F58" s="133" t="b">
        <f>MIN(B58,D58)=MAX(B58,D58)</f>
        <v>1</v>
      </c>
    </row>
    <row r="59" spans="1:11" hidden="1" x14ac:dyDescent="0.2">
      <c r="A59" s="144" t="s">
        <v>108</v>
      </c>
      <c r="B59" s="134">
        <f>COUNTIF('Gifts and benefits'!B11:B33,"*")</f>
        <v>21</v>
      </c>
      <c r="C59" s="134">
        <f>COUNTIF('Gifts and benefits'!C11:C33,"*")</f>
        <v>21</v>
      </c>
      <c r="D59" s="134"/>
      <c r="E59" s="134">
        <f>COUNTA('Gifts and benefits'!E11:E33)</f>
        <v>21</v>
      </c>
      <c r="F59" s="13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644"/>
  <sheetViews>
    <sheetView tabSelected="1" zoomScaleNormal="100" workbookViewId="0">
      <selection activeCell="D21" sqref="D21"/>
    </sheetView>
  </sheetViews>
  <sheetFormatPr defaultColWidth="0" defaultRowHeight="12.75" zeroHeight="1" x14ac:dyDescent="0.2"/>
  <cols>
    <col min="1" max="1" width="35.7109375" style="17" customWidth="1"/>
    <col min="2" max="2" width="14.28515625" style="17" customWidth="1"/>
    <col min="3" max="3" width="59.140625" style="17" customWidth="1"/>
    <col min="4" max="4" width="43.5703125" style="17" customWidth="1"/>
    <col min="5" max="5" width="32"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70" t="s">
        <v>6</v>
      </c>
      <c r="B1" s="170"/>
      <c r="C1" s="170"/>
      <c r="D1" s="170"/>
      <c r="E1" s="170"/>
      <c r="F1" s="48"/>
    </row>
    <row r="2" spans="1:6" ht="21" customHeight="1" x14ac:dyDescent="0.2">
      <c r="A2" s="4" t="s">
        <v>2</v>
      </c>
      <c r="B2" s="173" t="str">
        <f>'Summary and sign-off'!B2:F2</f>
        <v>Earthquake Commission</v>
      </c>
      <c r="C2" s="173"/>
      <c r="D2" s="173"/>
      <c r="E2" s="173"/>
      <c r="F2" s="48"/>
    </row>
    <row r="3" spans="1:6" ht="21" customHeight="1" x14ac:dyDescent="0.2">
      <c r="A3" s="4" t="s">
        <v>3</v>
      </c>
      <c r="B3" s="173" t="str">
        <f>'Summary and sign-off'!B3:F3</f>
        <v>Richard Miller</v>
      </c>
      <c r="C3" s="173"/>
      <c r="D3" s="173"/>
      <c r="E3" s="173"/>
      <c r="F3" s="48"/>
    </row>
    <row r="4" spans="1:6" ht="21" customHeight="1" x14ac:dyDescent="0.2">
      <c r="A4" s="4" t="s">
        <v>77</v>
      </c>
      <c r="B4" s="173">
        <f>'Summary and sign-off'!B4:F4</f>
        <v>43282</v>
      </c>
      <c r="C4" s="173"/>
      <c r="D4" s="173"/>
      <c r="E4" s="173"/>
      <c r="F4" s="48"/>
    </row>
    <row r="5" spans="1:6" ht="21" customHeight="1" x14ac:dyDescent="0.2">
      <c r="A5" s="4" t="s">
        <v>78</v>
      </c>
      <c r="B5" s="173">
        <f>'Summary and sign-off'!B5:F5</f>
        <v>43646</v>
      </c>
      <c r="C5" s="173"/>
      <c r="D5" s="173"/>
      <c r="E5" s="173"/>
      <c r="F5" s="48"/>
    </row>
    <row r="6" spans="1:6" ht="21" customHeight="1" x14ac:dyDescent="0.2">
      <c r="A6" s="4" t="s">
        <v>29</v>
      </c>
      <c r="B6" s="168" t="s">
        <v>64</v>
      </c>
      <c r="C6" s="168"/>
      <c r="D6" s="168"/>
      <c r="E6" s="168"/>
      <c r="F6" s="48"/>
    </row>
    <row r="7" spans="1:6" ht="21" customHeight="1" x14ac:dyDescent="0.2">
      <c r="A7" s="4" t="s">
        <v>104</v>
      </c>
      <c r="B7" s="168"/>
      <c r="C7" s="168"/>
      <c r="D7" s="168"/>
      <c r="E7" s="168"/>
      <c r="F7" s="48"/>
    </row>
    <row r="8" spans="1:6" ht="36" customHeight="1" x14ac:dyDescent="0.2">
      <c r="A8" s="176" t="s">
        <v>4</v>
      </c>
      <c r="B8" s="177"/>
      <c r="C8" s="177"/>
      <c r="D8" s="177"/>
      <c r="E8" s="177"/>
      <c r="F8" s="24"/>
    </row>
    <row r="9" spans="1:6" ht="36" customHeight="1" x14ac:dyDescent="0.2">
      <c r="A9" s="178" t="s">
        <v>142</v>
      </c>
      <c r="B9" s="179"/>
      <c r="C9" s="179"/>
      <c r="D9" s="179"/>
      <c r="E9" s="179"/>
      <c r="F9" s="24"/>
    </row>
    <row r="10" spans="1:6" ht="24.75" customHeight="1" x14ac:dyDescent="0.2">
      <c r="A10" s="175" t="s">
        <v>143</v>
      </c>
      <c r="B10" s="180"/>
      <c r="C10" s="175"/>
      <c r="D10" s="175"/>
      <c r="E10" s="175"/>
      <c r="F10" s="49"/>
    </row>
    <row r="11" spans="1:6" ht="42" customHeight="1" x14ac:dyDescent="0.2">
      <c r="A11" s="37" t="s">
        <v>49</v>
      </c>
      <c r="B11" s="37" t="s">
        <v>144</v>
      </c>
      <c r="C11" s="37" t="s">
        <v>145</v>
      </c>
      <c r="D11" s="37" t="s">
        <v>102</v>
      </c>
      <c r="E11" s="37" t="s">
        <v>76</v>
      </c>
      <c r="F11" s="50"/>
    </row>
    <row r="12" spans="1:6" s="88" customFormat="1" hidden="1" x14ac:dyDescent="0.2">
      <c r="A12" s="113"/>
      <c r="B12" s="110"/>
      <c r="C12" s="111"/>
      <c r="D12" s="111"/>
      <c r="E12" s="112"/>
      <c r="F12" s="1"/>
    </row>
    <row r="13" spans="1:6" s="88" customFormat="1" x14ac:dyDescent="0.2">
      <c r="A13" s="158">
        <v>43314</v>
      </c>
      <c r="B13" s="110">
        <v>2396.84</v>
      </c>
      <c r="C13" s="111" t="s">
        <v>343</v>
      </c>
      <c r="D13" s="111" t="s">
        <v>344</v>
      </c>
      <c r="E13" s="112" t="s">
        <v>212</v>
      </c>
      <c r="F13" s="1"/>
    </row>
    <row r="14" spans="1:6" s="88" customFormat="1" x14ac:dyDescent="0.2">
      <c r="A14" s="158">
        <v>43347</v>
      </c>
      <c r="B14" s="110">
        <v>148.37299999999999</v>
      </c>
      <c r="C14" s="111" t="s">
        <v>343</v>
      </c>
      <c r="D14" s="111" t="s">
        <v>193</v>
      </c>
      <c r="E14" s="112" t="s">
        <v>201</v>
      </c>
      <c r="F14" s="1"/>
    </row>
    <row r="15" spans="1:6" s="88" customFormat="1" x14ac:dyDescent="0.2">
      <c r="A15" s="113">
        <v>43350</v>
      </c>
      <c r="B15" s="110">
        <v>9277.5499999999993</v>
      </c>
      <c r="C15" s="111" t="s">
        <v>343</v>
      </c>
      <c r="D15" s="111" t="s">
        <v>172</v>
      </c>
      <c r="E15" s="112" t="s">
        <v>245</v>
      </c>
      <c r="F15" s="1"/>
    </row>
    <row r="16" spans="1:6" s="88" customFormat="1" x14ac:dyDescent="0.2">
      <c r="A16" s="113">
        <v>43350</v>
      </c>
      <c r="B16" s="110">
        <v>447.55</v>
      </c>
      <c r="C16" s="111" t="s">
        <v>343</v>
      </c>
      <c r="D16" s="111" t="s">
        <v>346</v>
      </c>
      <c r="E16" s="112" t="s">
        <v>201</v>
      </c>
      <c r="F16" s="1"/>
    </row>
    <row r="17" spans="1:6" s="88" customFormat="1" x14ac:dyDescent="0.2">
      <c r="A17" s="113">
        <v>43356</v>
      </c>
      <c r="B17" s="110">
        <v>474.27</v>
      </c>
      <c r="C17" s="111" t="s">
        <v>343</v>
      </c>
      <c r="D17" s="111" t="s">
        <v>339</v>
      </c>
      <c r="E17" s="112" t="s">
        <v>201</v>
      </c>
      <c r="F17" s="1"/>
    </row>
    <row r="18" spans="1:6" s="88" customFormat="1" x14ac:dyDescent="0.2">
      <c r="A18" s="158">
        <v>43555</v>
      </c>
      <c r="B18" s="110">
        <v>533.6</v>
      </c>
      <c r="C18" s="111" t="s">
        <v>336</v>
      </c>
      <c r="D18" s="111" t="s">
        <v>172</v>
      </c>
      <c r="E18" s="112" t="s">
        <v>213</v>
      </c>
      <c r="F18" s="1"/>
    </row>
    <row r="19" spans="1:6" s="88" customFormat="1" x14ac:dyDescent="0.2">
      <c r="A19" s="158">
        <v>43555</v>
      </c>
      <c r="B19" s="110">
        <v>866.98500000000001</v>
      </c>
      <c r="C19" s="111" t="s">
        <v>336</v>
      </c>
      <c r="D19" s="111" t="s">
        <v>219</v>
      </c>
      <c r="E19" s="112" t="s">
        <v>214</v>
      </c>
      <c r="F19" s="1"/>
    </row>
    <row r="20" spans="1:6" s="88" customFormat="1" x14ac:dyDescent="0.2">
      <c r="A20" s="158">
        <v>43555</v>
      </c>
      <c r="B20" s="110">
        <v>1261.1600000000001</v>
      </c>
      <c r="C20" s="111" t="s">
        <v>336</v>
      </c>
      <c r="D20" s="111" t="s">
        <v>346</v>
      </c>
      <c r="E20" s="112" t="s">
        <v>215</v>
      </c>
      <c r="F20" s="1"/>
    </row>
    <row r="21" spans="1:6" s="88" customFormat="1" x14ac:dyDescent="0.2">
      <c r="A21" s="158">
        <v>43555</v>
      </c>
      <c r="B21" s="110">
        <v>5825.7849999999999</v>
      </c>
      <c r="C21" s="111" t="s">
        <v>336</v>
      </c>
      <c r="D21" s="111" t="s">
        <v>220</v>
      </c>
      <c r="E21" s="112" t="s">
        <v>216</v>
      </c>
      <c r="F21" s="1"/>
    </row>
    <row r="22" spans="1:6" s="88" customFormat="1" x14ac:dyDescent="0.2">
      <c r="A22" s="158">
        <v>43555</v>
      </c>
      <c r="B22" s="110">
        <v>13117.59</v>
      </c>
      <c r="C22" s="111" t="s">
        <v>336</v>
      </c>
      <c r="D22" s="111" t="s">
        <v>219</v>
      </c>
      <c r="E22" s="112" t="s">
        <v>217</v>
      </c>
      <c r="F22" s="1"/>
    </row>
    <row r="23" spans="1:6" s="88" customFormat="1" x14ac:dyDescent="0.2">
      <c r="A23" s="158">
        <v>43556</v>
      </c>
      <c r="B23" s="110">
        <v>288.55</v>
      </c>
      <c r="C23" s="111" t="s">
        <v>336</v>
      </c>
      <c r="D23" s="111" t="s">
        <v>339</v>
      </c>
      <c r="E23" s="112" t="s">
        <v>218</v>
      </c>
      <c r="F23" s="1"/>
    </row>
    <row r="24" spans="1:6" s="88" customFormat="1" x14ac:dyDescent="0.2">
      <c r="A24" s="158">
        <v>43559</v>
      </c>
      <c r="B24" s="110">
        <v>2236.19</v>
      </c>
      <c r="C24" s="111" t="s">
        <v>336</v>
      </c>
      <c r="D24" s="111" t="s">
        <v>338</v>
      </c>
      <c r="E24" s="112" t="s">
        <v>221</v>
      </c>
      <c r="F24" s="1"/>
    </row>
    <row r="25" spans="1:6" s="88" customFormat="1" x14ac:dyDescent="0.2">
      <c r="A25" s="158">
        <v>43560</v>
      </c>
      <c r="B25" s="110">
        <v>23.83</v>
      </c>
      <c r="C25" s="111" t="s">
        <v>336</v>
      </c>
      <c r="D25" s="111" t="s">
        <v>222</v>
      </c>
      <c r="E25" s="112" t="s">
        <v>201</v>
      </c>
      <c r="F25" s="1"/>
    </row>
    <row r="26" spans="1:6" s="88" customFormat="1" x14ac:dyDescent="0.2">
      <c r="A26" s="158">
        <v>43560</v>
      </c>
      <c r="B26" s="110">
        <v>2062.9899999999998</v>
      </c>
      <c r="C26" s="111" t="s">
        <v>336</v>
      </c>
      <c r="D26" s="111" t="s">
        <v>338</v>
      </c>
      <c r="E26" s="112" t="s">
        <v>201</v>
      </c>
      <c r="F26" s="1"/>
    </row>
    <row r="27" spans="1:6" s="88" customFormat="1" x14ac:dyDescent="0.2">
      <c r="A27" s="158">
        <v>43564</v>
      </c>
      <c r="B27" s="110">
        <v>200.31</v>
      </c>
      <c r="C27" s="111" t="s">
        <v>336</v>
      </c>
      <c r="D27" s="111" t="s">
        <v>272</v>
      </c>
      <c r="E27" s="111" t="s">
        <v>201</v>
      </c>
      <c r="F27" s="1"/>
    </row>
    <row r="28" spans="1:6" s="88" customFormat="1" x14ac:dyDescent="0.2">
      <c r="A28" s="158">
        <v>43564</v>
      </c>
      <c r="B28" s="110">
        <v>566.03</v>
      </c>
      <c r="C28" s="111" t="s">
        <v>336</v>
      </c>
      <c r="D28" s="111" t="s">
        <v>345</v>
      </c>
      <c r="E28" s="112" t="s">
        <v>341</v>
      </c>
      <c r="F28" s="1"/>
    </row>
    <row r="29" spans="1:6" s="88" customFormat="1" x14ac:dyDescent="0.2">
      <c r="A29" s="158">
        <v>43565</v>
      </c>
      <c r="B29" s="110">
        <v>9.9600000000000009</v>
      </c>
      <c r="C29" s="111" t="s">
        <v>336</v>
      </c>
      <c r="D29" s="111" t="s">
        <v>271</v>
      </c>
      <c r="E29" s="112" t="s">
        <v>201</v>
      </c>
      <c r="F29" s="1"/>
    </row>
    <row r="30" spans="1:6" s="88" customFormat="1" x14ac:dyDescent="0.2">
      <c r="A30" s="158">
        <v>43565</v>
      </c>
      <c r="B30" s="110">
        <v>1445.84</v>
      </c>
      <c r="C30" s="111" t="s">
        <v>336</v>
      </c>
      <c r="D30" s="111" t="s">
        <v>340</v>
      </c>
      <c r="E30" s="112" t="s">
        <v>201</v>
      </c>
      <c r="F30" s="1"/>
    </row>
    <row r="31" spans="1:6" s="88" customFormat="1" x14ac:dyDescent="0.2">
      <c r="A31" s="158">
        <v>43565</v>
      </c>
      <c r="B31" s="110">
        <v>108.53</v>
      </c>
      <c r="C31" s="111" t="s">
        <v>336</v>
      </c>
      <c r="D31" s="111" t="s">
        <v>193</v>
      </c>
      <c r="E31" s="112" t="s">
        <v>201</v>
      </c>
      <c r="F31" s="1"/>
    </row>
    <row r="32" spans="1:6" s="88" customFormat="1" x14ac:dyDescent="0.2">
      <c r="A32" s="158">
        <v>43568</v>
      </c>
      <c r="B32" s="110">
        <v>140.4</v>
      </c>
      <c r="C32" s="111" t="s">
        <v>336</v>
      </c>
      <c r="D32" s="111" t="s">
        <v>202</v>
      </c>
      <c r="E32" s="112" t="s">
        <v>201</v>
      </c>
      <c r="F32" s="1"/>
    </row>
    <row r="33" spans="1:6" s="88" customFormat="1" x14ac:dyDescent="0.2">
      <c r="A33" s="158">
        <v>43583</v>
      </c>
      <c r="B33" s="110">
        <v>318.70999999999998</v>
      </c>
      <c r="C33" s="111" t="s">
        <v>336</v>
      </c>
      <c r="D33" s="111" t="s">
        <v>193</v>
      </c>
      <c r="E33" s="112" t="s">
        <v>224</v>
      </c>
      <c r="F33" s="1"/>
    </row>
    <row r="34" spans="1:6" s="88" customFormat="1" x14ac:dyDescent="0.2">
      <c r="A34" s="158">
        <v>43592</v>
      </c>
      <c r="B34" s="110">
        <v>128.53</v>
      </c>
      <c r="C34" s="111" t="s">
        <v>336</v>
      </c>
      <c r="D34" s="111" t="s">
        <v>205</v>
      </c>
      <c r="E34" s="112" t="s">
        <v>224</v>
      </c>
      <c r="F34" s="1"/>
    </row>
    <row r="35" spans="1:6" s="88" customFormat="1" x14ac:dyDescent="0.2">
      <c r="A35" s="158">
        <v>43594</v>
      </c>
      <c r="B35" s="110">
        <v>1218.75</v>
      </c>
      <c r="C35" s="111" t="s">
        <v>336</v>
      </c>
      <c r="D35" s="111" t="s">
        <v>172</v>
      </c>
      <c r="E35" s="112" t="s">
        <v>223</v>
      </c>
      <c r="F35" s="1"/>
    </row>
    <row r="36" spans="1:6" s="88" customFormat="1" x14ac:dyDescent="0.2">
      <c r="A36" s="158">
        <v>43595</v>
      </c>
      <c r="B36" s="110">
        <v>57.56</v>
      </c>
      <c r="C36" s="111" t="s">
        <v>336</v>
      </c>
      <c r="D36" s="111" t="s">
        <v>193</v>
      </c>
      <c r="E36" s="112" t="s">
        <v>223</v>
      </c>
      <c r="F36" s="1"/>
    </row>
    <row r="37" spans="1:6" s="88" customFormat="1" x14ac:dyDescent="0.2">
      <c r="A37" s="158">
        <v>43596</v>
      </c>
      <c r="B37" s="110">
        <v>83.995999999999995</v>
      </c>
      <c r="C37" s="111" t="s">
        <v>336</v>
      </c>
      <c r="D37" s="111" t="s">
        <v>207</v>
      </c>
      <c r="E37" s="112" t="s">
        <v>347</v>
      </c>
      <c r="F37" s="1"/>
    </row>
    <row r="38" spans="1:6" s="88" customFormat="1" x14ac:dyDescent="0.2">
      <c r="A38" s="113"/>
      <c r="B38" s="110"/>
      <c r="C38" s="111"/>
      <c r="D38" s="111"/>
      <c r="E38" s="112"/>
      <c r="F38" s="1"/>
    </row>
    <row r="39" spans="1:6" s="88" customFormat="1" x14ac:dyDescent="0.2">
      <c r="A39" s="109"/>
      <c r="B39" s="110"/>
      <c r="C39" s="111"/>
      <c r="D39" s="111"/>
      <c r="E39" s="112"/>
      <c r="F39" s="1"/>
    </row>
    <row r="40" spans="1:6" s="88" customFormat="1" hidden="1" x14ac:dyDescent="0.2">
      <c r="A40" s="122"/>
      <c r="B40" s="123"/>
      <c r="C40" s="124"/>
      <c r="D40" s="124"/>
      <c r="E40" s="125"/>
      <c r="F40" s="1"/>
    </row>
    <row r="41" spans="1:6" ht="19.5" customHeight="1" x14ac:dyDescent="0.2">
      <c r="A41" s="126" t="s">
        <v>154</v>
      </c>
      <c r="B41" s="127">
        <f>SUM(B12:B40)</f>
        <v>43239.878999999986</v>
      </c>
      <c r="C41" s="128" t="str">
        <f>IF(SUBTOTAL(3,B12:B40)=SUBTOTAL(103,B12:B40),'Summary and sign-off'!$A$47,'Summary and sign-off'!$A$48)</f>
        <v>Check - there are no hidden rows with data</v>
      </c>
      <c r="D41" s="174" t="str">
        <f>IF('Summary and sign-off'!F54='Summary and sign-off'!F53,'Summary and sign-off'!A50,'Summary and sign-off'!A49)</f>
        <v>Check - each entry provides sufficient information</v>
      </c>
      <c r="E41" s="174"/>
      <c r="F41" s="48"/>
    </row>
    <row r="42" spans="1:6" s="165" customFormat="1" ht="19.5" customHeight="1" x14ac:dyDescent="0.2">
      <c r="A42" s="166" t="s">
        <v>337</v>
      </c>
      <c r="B42" s="163"/>
      <c r="C42" s="164"/>
      <c r="D42" s="164"/>
      <c r="E42" s="164"/>
      <c r="F42" s="63"/>
    </row>
    <row r="43" spans="1:6" s="165" customFormat="1" ht="19.5" customHeight="1" x14ac:dyDescent="0.2">
      <c r="A43" s="162"/>
      <c r="B43" s="163"/>
      <c r="C43" s="164"/>
      <c r="D43" s="164"/>
      <c r="E43" s="164"/>
      <c r="F43" s="63"/>
    </row>
    <row r="44" spans="1:6" ht="10.5" customHeight="1" x14ac:dyDescent="0.2">
      <c r="A44" s="29"/>
      <c r="B44" s="24"/>
      <c r="C44" s="29"/>
      <c r="D44" s="29"/>
      <c r="E44" s="29"/>
      <c r="F44" s="29"/>
    </row>
    <row r="45" spans="1:6" ht="24.75" customHeight="1" x14ac:dyDescent="0.2">
      <c r="A45" s="175" t="s">
        <v>92</v>
      </c>
      <c r="B45" s="175"/>
      <c r="C45" s="175"/>
      <c r="D45" s="175"/>
      <c r="E45" s="175"/>
      <c r="F45" s="49"/>
    </row>
    <row r="46" spans="1:6" ht="27" customHeight="1" x14ac:dyDescent="0.2">
      <c r="A46" s="37" t="s">
        <v>49</v>
      </c>
      <c r="B46" s="37" t="s">
        <v>31</v>
      </c>
      <c r="C46" s="37" t="s">
        <v>146</v>
      </c>
      <c r="D46" s="37" t="s">
        <v>102</v>
      </c>
      <c r="E46" s="37" t="s">
        <v>76</v>
      </c>
      <c r="F46" s="50"/>
    </row>
    <row r="47" spans="1:6" s="88" customFormat="1" hidden="1" x14ac:dyDescent="0.2">
      <c r="A47" s="113"/>
      <c r="B47" s="110"/>
      <c r="C47" s="111"/>
      <c r="D47" s="111"/>
      <c r="E47" s="112"/>
      <c r="F47" s="1"/>
    </row>
    <row r="48" spans="1:6" customFormat="1" x14ac:dyDescent="0.2">
      <c r="A48" s="154">
        <v>43237</v>
      </c>
      <c r="B48" s="155">
        <v>50</v>
      </c>
      <c r="C48" s="156" t="s">
        <v>230</v>
      </c>
      <c r="D48" s="156" t="s">
        <v>168</v>
      </c>
      <c r="E48" s="157" t="s">
        <v>231</v>
      </c>
    </row>
    <row r="49" spans="1:6" customFormat="1" x14ac:dyDescent="0.2">
      <c r="A49" s="154">
        <v>43237</v>
      </c>
      <c r="B49" s="155">
        <v>232.48</v>
      </c>
      <c r="C49" s="156" t="s">
        <v>230</v>
      </c>
      <c r="D49" s="156" t="s">
        <v>169</v>
      </c>
      <c r="E49" s="157" t="s">
        <v>231</v>
      </c>
    </row>
    <row r="50" spans="1:6" customFormat="1" x14ac:dyDescent="0.2">
      <c r="A50" s="154">
        <v>43244</v>
      </c>
      <c r="B50" s="155">
        <v>26.0015</v>
      </c>
      <c r="C50" s="156" t="s">
        <v>232</v>
      </c>
      <c r="D50" s="156" t="s">
        <v>168</v>
      </c>
      <c r="E50" s="157" t="s">
        <v>231</v>
      </c>
    </row>
    <row r="51" spans="1:6" customFormat="1" x14ac:dyDescent="0.2">
      <c r="A51" s="154">
        <v>43244</v>
      </c>
      <c r="B51" s="155">
        <v>222.78</v>
      </c>
      <c r="C51" s="156" t="s">
        <v>232</v>
      </c>
      <c r="D51" s="156" t="s">
        <v>169</v>
      </c>
      <c r="E51" s="157" t="s">
        <v>231</v>
      </c>
    </row>
    <row r="52" spans="1:6" s="88" customFormat="1" x14ac:dyDescent="0.2">
      <c r="A52" s="113">
        <v>43256</v>
      </c>
      <c r="B52" s="110">
        <v>45.402000000000001</v>
      </c>
      <c r="C52" s="156" t="s">
        <v>232</v>
      </c>
      <c r="D52" s="111" t="s">
        <v>193</v>
      </c>
      <c r="E52" s="157" t="s">
        <v>231</v>
      </c>
      <c r="F52" s="1"/>
    </row>
    <row r="53" spans="1:6" s="88" customFormat="1" x14ac:dyDescent="0.2">
      <c r="A53" s="113">
        <v>43256</v>
      </c>
      <c r="B53" s="110">
        <v>50.301000000000002</v>
      </c>
      <c r="C53" s="156" t="s">
        <v>232</v>
      </c>
      <c r="D53" s="111" t="s">
        <v>193</v>
      </c>
      <c r="E53" s="157" t="s">
        <v>231</v>
      </c>
      <c r="F53" s="1"/>
    </row>
    <row r="54" spans="1:6" s="88" customFormat="1" x14ac:dyDescent="0.2">
      <c r="A54" s="113">
        <v>43256</v>
      </c>
      <c r="B54" s="110">
        <v>58.500500000000002</v>
      </c>
      <c r="C54" s="156" t="s">
        <v>232</v>
      </c>
      <c r="D54" s="111" t="s">
        <v>207</v>
      </c>
      <c r="E54" s="157" t="s">
        <v>231</v>
      </c>
      <c r="F54" s="1"/>
    </row>
    <row r="55" spans="1:6" s="88" customFormat="1" x14ac:dyDescent="0.2">
      <c r="A55" s="113">
        <v>43256</v>
      </c>
      <c r="B55" s="110">
        <v>237.49799999999999</v>
      </c>
      <c r="C55" s="156" t="s">
        <v>232</v>
      </c>
      <c r="D55" s="111" t="s">
        <v>168</v>
      </c>
      <c r="E55" s="157" t="s">
        <v>231</v>
      </c>
      <c r="F55" s="1"/>
    </row>
    <row r="56" spans="1:6" s="88" customFormat="1" x14ac:dyDescent="0.2">
      <c r="A56" s="113">
        <v>43256</v>
      </c>
      <c r="B56" s="110">
        <v>263.08</v>
      </c>
      <c r="C56" s="156" t="s">
        <v>232</v>
      </c>
      <c r="D56" s="111" t="s">
        <v>169</v>
      </c>
      <c r="E56" s="157" t="s">
        <v>231</v>
      </c>
      <c r="F56" s="1"/>
    </row>
    <row r="57" spans="1:6" s="88" customFormat="1" x14ac:dyDescent="0.2">
      <c r="A57" s="113">
        <v>43256</v>
      </c>
      <c r="B57" s="110">
        <v>379.99450000000002</v>
      </c>
      <c r="C57" s="156" t="s">
        <v>232</v>
      </c>
      <c r="D57" s="111" t="s">
        <v>172</v>
      </c>
      <c r="E57" s="157" t="s">
        <v>231</v>
      </c>
      <c r="F57" s="1"/>
    </row>
    <row r="58" spans="1:6" s="88" customFormat="1" x14ac:dyDescent="0.2">
      <c r="A58" s="113">
        <v>43256</v>
      </c>
      <c r="B58" s="110">
        <v>510.58850000000001</v>
      </c>
      <c r="C58" s="156" t="s">
        <v>232</v>
      </c>
      <c r="D58" s="111" t="s">
        <v>172</v>
      </c>
      <c r="E58" s="157" t="s">
        <v>231</v>
      </c>
      <c r="F58" s="1"/>
    </row>
    <row r="59" spans="1:6" s="88" customFormat="1" x14ac:dyDescent="0.2">
      <c r="A59" s="113">
        <v>43258</v>
      </c>
      <c r="B59" s="110">
        <v>34</v>
      </c>
      <c r="C59" s="111" t="s">
        <v>234</v>
      </c>
      <c r="D59" s="111" t="s">
        <v>207</v>
      </c>
      <c r="E59" s="157" t="s">
        <v>231</v>
      </c>
      <c r="F59" s="1"/>
    </row>
    <row r="60" spans="1:6" s="88" customFormat="1" x14ac:dyDescent="0.2">
      <c r="A60" s="113">
        <v>43258</v>
      </c>
      <c r="B60" s="110">
        <v>43.2</v>
      </c>
      <c r="C60" s="111" t="s">
        <v>234</v>
      </c>
      <c r="D60" s="111" t="s">
        <v>193</v>
      </c>
      <c r="E60" s="157" t="s">
        <v>231</v>
      </c>
      <c r="F60" s="1"/>
    </row>
    <row r="61" spans="1:6" s="88" customFormat="1" x14ac:dyDescent="0.2">
      <c r="A61" s="113">
        <v>43258</v>
      </c>
      <c r="B61" s="110">
        <v>48.598999999999997</v>
      </c>
      <c r="C61" s="111" t="s">
        <v>234</v>
      </c>
      <c r="D61" s="111" t="s">
        <v>193</v>
      </c>
      <c r="E61" s="157" t="s">
        <v>231</v>
      </c>
      <c r="F61" s="1"/>
    </row>
    <row r="62" spans="1:6" s="88" customFormat="1" x14ac:dyDescent="0.2">
      <c r="A62" s="113">
        <v>43258</v>
      </c>
      <c r="B62" s="110">
        <v>211.6</v>
      </c>
      <c r="C62" s="111" t="s">
        <v>233</v>
      </c>
      <c r="D62" s="111" t="s">
        <v>172</v>
      </c>
      <c r="E62" s="157" t="s">
        <v>231</v>
      </c>
      <c r="F62" s="1"/>
    </row>
    <row r="63" spans="1:6" s="88" customFormat="1" x14ac:dyDescent="0.2">
      <c r="A63" s="113">
        <v>43264</v>
      </c>
      <c r="B63" s="110">
        <v>25.001000000000001</v>
      </c>
      <c r="C63" s="111" t="s">
        <v>173</v>
      </c>
      <c r="D63" s="111" t="s">
        <v>235</v>
      </c>
      <c r="E63" s="157" t="s">
        <v>231</v>
      </c>
      <c r="F63" s="1"/>
    </row>
    <row r="64" spans="1:6" s="88" customFormat="1" x14ac:dyDescent="0.2">
      <c r="A64" s="113">
        <v>43264</v>
      </c>
      <c r="B64" s="110">
        <v>33.603000000000002</v>
      </c>
      <c r="C64" s="111" t="s">
        <v>236</v>
      </c>
      <c r="D64" s="111" t="s">
        <v>193</v>
      </c>
      <c r="E64" s="157" t="s">
        <v>231</v>
      </c>
      <c r="F64" s="1"/>
    </row>
    <row r="65" spans="1:6" s="88" customFormat="1" x14ac:dyDescent="0.2">
      <c r="A65" s="113">
        <v>43264</v>
      </c>
      <c r="B65" s="110">
        <v>40.399500000000003</v>
      </c>
      <c r="C65" s="111" t="s">
        <v>232</v>
      </c>
      <c r="D65" s="111" t="s">
        <v>193</v>
      </c>
      <c r="E65" s="157" t="s">
        <v>231</v>
      </c>
      <c r="F65" s="1"/>
    </row>
    <row r="66" spans="1:6" s="88" customFormat="1" x14ac:dyDescent="0.2">
      <c r="A66" s="113">
        <v>43264</v>
      </c>
      <c r="B66" s="110">
        <v>41.698999999999998</v>
      </c>
      <c r="C66" s="111" t="s">
        <v>237</v>
      </c>
      <c r="D66" s="111" t="s">
        <v>193</v>
      </c>
      <c r="E66" s="157" t="s">
        <v>231</v>
      </c>
      <c r="F66" s="1"/>
    </row>
    <row r="67" spans="1:6" s="88" customFormat="1" x14ac:dyDescent="0.2">
      <c r="A67" s="113">
        <v>43264</v>
      </c>
      <c r="B67" s="110">
        <v>41.997999999999998</v>
      </c>
      <c r="C67" s="111" t="s">
        <v>237</v>
      </c>
      <c r="D67" s="111" t="s">
        <v>193</v>
      </c>
      <c r="E67" s="157" t="s">
        <v>231</v>
      </c>
      <c r="F67" s="1"/>
    </row>
    <row r="68" spans="1:6" s="88" customFormat="1" x14ac:dyDescent="0.2">
      <c r="A68" s="113">
        <v>43264</v>
      </c>
      <c r="B68" s="110">
        <v>49.197000000000003</v>
      </c>
      <c r="C68" s="111" t="s">
        <v>236</v>
      </c>
      <c r="D68" s="111" t="s">
        <v>193</v>
      </c>
      <c r="E68" s="157" t="s">
        <v>231</v>
      </c>
      <c r="F68" s="1"/>
    </row>
    <row r="69" spans="1:6" s="88" customFormat="1" x14ac:dyDescent="0.2">
      <c r="A69" s="113">
        <v>43264</v>
      </c>
      <c r="B69" s="110">
        <v>67.999499999999998</v>
      </c>
      <c r="C69" s="111" t="s">
        <v>232</v>
      </c>
      <c r="D69" s="111" t="s">
        <v>207</v>
      </c>
      <c r="E69" s="157" t="s">
        <v>231</v>
      </c>
      <c r="F69" s="1"/>
    </row>
    <row r="70" spans="1:6" s="88" customFormat="1" x14ac:dyDescent="0.2">
      <c r="A70" s="113">
        <v>43264</v>
      </c>
      <c r="B70" s="110">
        <v>212.67</v>
      </c>
      <c r="C70" s="111" t="s">
        <v>173</v>
      </c>
      <c r="D70" s="111" t="s">
        <v>169</v>
      </c>
      <c r="E70" s="157" t="s">
        <v>231</v>
      </c>
      <c r="F70" s="1"/>
    </row>
    <row r="71" spans="1:6" s="88" customFormat="1" x14ac:dyDescent="0.2">
      <c r="A71" s="113">
        <v>43264</v>
      </c>
      <c r="B71" s="110">
        <v>541.07000000000005</v>
      </c>
      <c r="C71" s="111" t="s">
        <v>173</v>
      </c>
      <c r="D71" s="111" t="s">
        <v>172</v>
      </c>
      <c r="E71" s="157" t="s">
        <v>231</v>
      </c>
      <c r="F71" s="1"/>
    </row>
    <row r="72" spans="1:6" s="88" customFormat="1" x14ac:dyDescent="0.2">
      <c r="A72" s="113">
        <v>43271</v>
      </c>
      <c r="B72" s="110">
        <v>31.7</v>
      </c>
      <c r="C72" s="111" t="s">
        <v>238</v>
      </c>
      <c r="D72" s="111" t="s">
        <v>193</v>
      </c>
      <c r="E72" s="157" t="s">
        <v>231</v>
      </c>
      <c r="F72" s="1"/>
    </row>
    <row r="73" spans="1:6" s="88" customFormat="1" x14ac:dyDescent="0.2">
      <c r="A73" s="113">
        <v>43271</v>
      </c>
      <c r="B73" s="110">
        <v>44.999499999999998</v>
      </c>
      <c r="C73" s="111" t="s">
        <v>238</v>
      </c>
      <c r="D73" s="111" t="s">
        <v>235</v>
      </c>
      <c r="E73" s="157" t="s">
        <v>231</v>
      </c>
      <c r="F73" s="1"/>
    </row>
    <row r="74" spans="1:6" s="88" customFormat="1" x14ac:dyDescent="0.2">
      <c r="A74" s="113">
        <v>43271</v>
      </c>
      <c r="B74" s="110">
        <v>46.8</v>
      </c>
      <c r="C74" s="111" t="s">
        <v>238</v>
      </c>
      <c r="D74" s="111" t="s">
        <v>193</v>
      </c>
      <c r="E74" s="157" t="s">
        <v>231</v>
      </c>
      <c r="F74" s="1"/>
    </row>
    <row r="75" spans="1:6" s="88" customFormat="1" x14ac:dyDescent="0.2">
      <c r="A75" s="113">
        <v>43271</v>
      </c>
      <c r="B75" s="110">
        <v>98.497500000000002</v>
      </c>
      <c r="C75" s="111" t="s">
        <v>238</v>
      </c>
      <c r="D75" s="111" t="s">
        <v>168</v>
      </c>
      <c r="E75" s="157" t="s">
        <v>231</v>
      </c>
      <c r="F75" s="1"/>
    </row>
    <row r="76" spans="1:6" s="88" customFormat="1" x14ac:dyDescent="0.2">
      <c r="A76" s="113">
        <v>43271</v>
      </c>
      <c r="B76" s="110">
        <v>303.49</v>
      </c>
      <c r="C76" s="111" t="s">
        <v>238</v>
      </c>
      <c r="D76" s="111" t="s">
        <v>172</v>
      </c>
      <c r="E76" s="157" t="s">
        <v>231</v>
      </c>
      <c r="F76" s="1"/>
    </row>
    <row r="77" spans="1:6" s="88" customFormat="1" x14ac:dyDescent="0.2">
      <c r="A77" s="113">
        <v>43271</v>
      </c>
      <c r="B77" s="110">
        <v>460.4</v>
      </c>
      <c r="C77" s="111" t="s">
        <v>238</v>
      </c>
      <c r="D77" s="111" t="s">
        <v>169</v>
      </c>
      <c r="E77" s="157" t="s">
        <v>231</v>
      </c>
      <c r="F77" s="1"/>
    </row>
    <row r="78" spans="1:6" s="88" customFormat="1" x14ac:dyDescent="0.2">
      <c r="A78" s="113">
        <v>43272</v>
      </c>
      <c r="B78" s="110">
        <v>31.4985</v>
      </c>
      <c r="C78" s="111" t="s">
        <v>239</v>
      </c>
      <c r="D78" s="111" t="s">
        <v>193</v>
      </c>
      <c r="E78" s="157" t="s">
        <v>231</v>
      </c>
      <c r="F78" s="1"/>
    </row>
    <row r="79" spans="1:6" s="88" customFormat="1" x14ac:dyDescent="0.2">
      <c r="A79" s="113">
        <v>43272</v>
      </c>
      <c r="B79" s="110">
        <v>39.6</v>
      </c>
      <c r="C79" s="111" t="s">
        <v>232</v>
      </c>
      <c r="D79" s="111" t="s">
        <v>193</v>
      </c>
      <c r="E79" s="157" t="s">
        <v>231</v>
      </c>
      <c r="F79" s="1"/>
    </row>
    <row r="80" spans="1:6" s="88" customFormat="1" x14ac:dyDescent="0.2">
      <c r="A80" s="113">
        <v>43273</v>
      </c>
      <c r="B80" s="110">
        <v>39.997</v>
      </c>
      <c r="C80" s="111" t="s">
        <v>232</v>
      </c>
      <c r="D80" s="111" t="s">
        <v>193</v>
      </c>
      <c r="E80" s="157" t="s">
        <v>231</v>
      </c>
      <c r="F80" s="1"/>
    </row>
    <row r="81" spans="1:6" s="88" customFormat="1" x14ac:dyDescent="0.2">
      <c r="A81" s="113">
        <v>43273</v>
      </c>
      <c r="B81" s="110">
        <v>62.801499999999997</v>
      </c>
      <c r="C81" s="111" t="s">
        <v>238</v>
      </c>
      <c r="D81" s="111" t="s">
        <v>193</v>
      </c>
      <c r="E81" s="157" t="s">
        <v>231</v>
      </c>
      <c r="F81" s="1"/>
    </row>
    <row r="82" spans="1:6" s="88" customFormat="1" x14ac:dyDescent="0.2">
      <c r="A82" s="113">
        <v>43273</v>
      </c>
      <c r="B82" s="110">
        <v>102</v>
      </c>
      <c r="C82" s="111" t="s">
        <v>232</v>
      </c>
      <c r="D82" s="111" t="s">
        <v>207</v>
      </c>
      <c r="E82" s="157" t="s">
        <v>231</v>
      </c>
      <c r="F82" s="1"/>
    </row>
    <row r="83" spans="1:6" s="88" customFormat="1" x14ac:dyDescent="0.2">
      <c r="A83" s="113">
        <v>43278</v>
      </c>
      <c r="B83" s="110">
        <v>30.003499999999999</v>
      </c>
      <c r="C83" s="111" t="s">
        <v>238</v>
      </c>
      <c r="D83" s="111" t="s">
        <v>235</v>
      </c>
      <c r="E83" s="157" t="s">
        <v>231</v>
      </c>
      <c r="F83" s="1"/>
    </row>
    <row r="84" spans="1:6" s="88" customFormat="1" x14ac:dyDescent="0.2">
      <c r="A84" s="113">
        <v>43278</v>
      </c>
      <c r="B84" s="110">
        <v>43.596499999999999</v>
      </c>
      <c r="C84" s="111" t="s">
        <v>238</v>
      </c>
      <c r="D84" s="111" t="s">
        <v>193</v>
      </c>
      <c r="E84" s="157" t="s">
        <v>231</v>
      </c>
      <c r="F84" s="1"/>
    </row>
    <row r="85" spans="1:6" s="88" customFormat="1" x14ac:dyDescent="0.2">
      <c r="A85" s="113">
        <v>43278</v>
      </c>
      <c r="B85" s="110">
        <v>50</v>
      </c>
      <c r="C85" s="111" t="s">
        <v>238</v>
      </c>
      <c r="D85" s="111" t="s">
        <v>168</v>
      </c>
      <c r="E85" s="157" t="s">
        <v>231</v>
      </c>
      <c r="F85" s="1"/>
    </row>
    <row r="86" spans="1:6" s="88" customFormat="1" x14ac:dyDescent="0.2">
      <c r="A86" s="113">
        <v>43278</v>
      </c>
      <c r="B86" s="110">
        <v>337.48</v>
      </c>
      <c r="C86" s="111" t="s">
        <v>238</v>
      </c>
      <c r="D86" s="111" t="s">
        <v>169</v>
      </c>
      <c r="E86" s="157" t="s">
        <v>231</v>
      </c>
      <c r="F86" s="1"/>
    </row>
    <row r="87" spans="1:6" s="88" customFormat="1" x14ac:dyDescent="0.2">
      <c r="A87" s="113">
        <v>43278</v>
      </c>
      <c r="B87" s="110">
        <v>476.56</v>
      </c>
      <c r="C87" s="111" t="s">
        <v>238</v>
      </c>
      <c r="D87" s="111" t="s">
        <v>172</v>
      </c>
      <c r="E87" s="157" t="s">
        <v>231</v>
      </c>
      <c r="F87" s="1"/>
    </row>
    <row r="88" spans="1:6" s="88" customFormat="1" x14ac:dyDescent="0.2">
      <c r="A88" s="113">
        <v>43279</v>
      </c>
      <c r="B88" s="110">
        <v>25.4955</v>
      </c>
      <c r="C88" s="111" t="s">
        <v>239</v>
      </c>
      <c r="D88" s="111" t="s">
        <v>193</v>
      </c>
      <c r="E88" s="157" t="s">
        <v>231</v>
      </c>
      <c r="F88" s="1"/>
    </row>
    <row r="89" spans="1:6" s="88" customFormat="1" x14ac:dyDescent="0.2">
      <c r="A89" s="113">
        <v>43279</v>
      </c>
      <c r="B89" s="110">
        <v>67.999499999999998</v>
      </c>
      <c r="C89" s="111" t="s">
        <v>232</v>
      </c>
      <c r="D89" s="111" t="s">
        <v>207</v>
      </c>
      <c r="E89" s="157" t="s">
        <v>231</v>
      </c>
      <c r="F89" s="1"/>
    </row>
    <row r="90" spans="1:6" s="88" customFormat="1" x14ac:dyDescent="0.2">
      <c r="A90" s="113">
        <v>43285</v>
      </c>
      <c r="B90" s="110">
        <v>47.598500000000001</v>
      </c>
      <c r="C90" s="111" t="s">
        <v>238</v>
      </c>
      <c r="D90" s="111" t="s">
        <v>193</v>
      </c>
      <c r="E90" s="157" t="s">
        <v>231</v>
      </c>
      <c r="F90" s="1"/>
    </row>
    <row r="91" spans="1:6" s="88" customFormat="1" x14ac:dyDescent="0.2">
      <c r="A91" s="113">
        <v>43285</v>
      </c>
      <c r="B91" s="110">
        <v>52.4</v>
      </c>
      <c r="C91" s="111" t="s">
        <v>238</v>
      </c>
      <c r="D91" s="111" t="s">
        <v>193</v>
      </c>
      <c r="E91" s="157" t="s">
        <v>231</v>
      </c>
      <c r="F91" s="1"/>
    </row>
    <row r="92" spans="1:6" s="88" customFormat="1" x14ac:dyDescent="0.2">
      <c r="A92" s="113">
        <v>43285</v>
      </c>
      <c r="B92" s="110">
        <v>653.19000000000005</v>
      </c>
      <c r="C92" s="111" t="s">
        <v>238</v>
      </c>
      <c r="D92" s="111" t="s">
        <v>172</v>
      </c>
      <c r="E92" s="157" t="s">
        <v>231</v>
      </c>
      <c r="F92" s="1"/>
    </row>
    <row r="93" spans="1:6" s="88" customFormat="1" x14ac:dyDescent="0.2">
      <c r="A93" s="113">
        <v>43299</v>
      </c>
      <c r="B93" s="110">
        <v>34</v>
      </c>
      <c r="C93" s="111" t="s">
        <v>176</v>
      </c>
      <c r="D93" s="111" t="s">
        <v>207</v>
      </c>
      <c r="E93" s="157" t="s">
        <v>231</v>
      </c>
      <c r="F93" s="1"/>
    </row>
    <row r="94" spans="1:6" s="88" customFormat="1" x14ac:dyDescent="0.2">
      <c r="A94" s="113">
        <v>43299</v>
      </c>
      <c r="B94" s="110">
        <v>43.7</v>
      </c>
      <c r="C94" s="111" t="s">
        <v>176</v>
      </c>
      <c r="D94" s="111" t="s">
        <v>193</v>
      </c>
      <c r="E94" s="157" t="s">
        <v>231</v>
      </c>
      <c r="F94" s="1"/>
    </row>
    <row r="95" spans="1:6" s="88" customFormat="1" x14ac:dyDescent="0.2">
      <c r="A95" s="113">
        <v>43299</v>
      </c>
      <c r="B95" s="110">
        <v>44.2</v>
      </c>
      <c r="C95" s="111" t="s">
        <v>176</v>
      </c>
      <c r="D95" s="111" t="s">
        <v>193</v>
      </c>
      <c r="E95" s="157" t="s">
        <v>231</v>
      </c>
      <c r="F95" s="1"/>
    </row>
    <row r="96" spans="1:6" s="88" customFormat="1" x14ac:dyDescent="0.2">
      <c r="A96" s="113">
        <v>43299</v>
      </c>
      <c r="B96" s="110">
        <v>966.1</v>
      </c>
      <c r="C96" s="111" t="s">
        <v>176</v>
      </c>
      <c r="D96" s="111" t="s">
        <v>172</v>
      </c>
      <c r="E96" s="157" t="s">
        <v>231</v>
      </c>
      <c r="F96" s="1"/>
    </row>
    <row r="97" spans="1:6" s="88" customFormat="1" x14ac:dyDescent="0.2">
      <c r="A97" s="113">
        <v>43308</v>
      </c>
      <c r="B97" s="110">
        <v>568.55999999999995</v>
      </c>
      <c r="C97" s="111" t="s">
        <v>232</v>
      </c>
      <c r="D97" s="111" t="s">
        <v>172</v>
      </c>
      <c r="E97" s="157" t="s">
        <v>231</v>
      </c>
      <c r="F97" s="1"/>
    </row>
    <row r="98" spans="1:6" s="88" customFormat="1" x14ac:dyDescent="0.2">
      <c r="A98" s="113">
        <v>43307</v>
      </c>
      <c r="B98" s="110">
        <v>34</v>
      </c>
      <c r="C98" s="111" t="s">
        <v>232</v>
      </c>
      <c r="D98" s="111" t="s">
        <v>207</v>
      </c>
      <c r="E98" s="157" t="s">
        <v>231</v>
      </c>
      <c r="F98" s="1"/>
    </row>
    <row r="99" spans="1:6" s="88" customFormat="1" x14ac:dyDescent="0.2">
      <c r="A99" s="113">
        <v>43307</v>
      </c>
      <c r="B99" s="110">
        <v>42.400500000000001</v>
      </c>
      <c r="C99" s="111" t="s">
        <v>232</v>
      </c>
      <c r="D99" s="111" t="s">
        <v>193</v>
      </c>
      <c r="E99" s="157" t="s">
        <v>231</v>
      </c>
      <c r="F99" s="1"/>
    </row>
    <row r="100" spans="1:6" s="88" customFormat="1" x14ac:dyDescent="0.2">
      <c r="A100" s="113">
        <v>43307</v>
      </c>
      <c r="B100" s="110">
        <v>54.797499999999999</v>
      </c>
      <c r="C100" s="111" t="s">
        <v>232</v>
      </c>
      <c r="D100" s="111" t="s">
        <v>193</v>
      </c>
      <c r="E100" s="157" t="s">
        <v>231</v>
      </c>
      <c r="F100" s="1"/>
    </row>
    <row r="101" spans="1:6" s="88" customFormat="1" x14ac:dyDescent="0.2">
      <c r="A101" s="113">
        <v>43314</v>
      </c>
      <c r="B101" s="110">
        <v>34</v>
      </c>
      <c r="C101" s="111" t="s">
        <v>176</v>
      </c>
      <c r="D101" s="111" t="s">
        <v>207</v>
      </c>
      <c r="E101" s="157" t="s">
        <v>231</v>
      </c>
      <c r="F101" s="1"/>
    </row>
    <row r="102" spans="1:6" s="88" customFormat="1" x14ac:dyDescent="0.2">
      <c r="A102" s="113">
        <v>43314</v>
      </c>
      <c r="B102" s="110">
        <v>46.195500000000003</v>
      </c>
      <c r="C102" s="111" t="s">
        <v>176</v>
      </c>
      <c r="D102" s="111" t="s">
        <v>193</v>
      </c>
      <c r="E102" s="157" t="s">
        <v>231</v>
      </c>
      <c r="F102" s="1"/>
    </row>
    <row r="103" spans="1:6" s="88" customFormat="1" x14ac:dyDescent="0.2">
      <c r="A103" s="113">
        <v>43314</v>
      </c>
      <c r="B103" s="110">
        <v>57</v>
      </c>
      <c r="C103" s="111" t="s">
        <v>176</v>
      </c>
      <c r="D103" s="111" t="s">
        <v>193</v>
      </c>
      <c r="E103" s="157" t="s">
        <v>231</v>
      </c>
      <c r="F103" s="1"/>
    </row>
    <row r="104" spans="1:6" s="88" customFormat="1" x14ac:dyDescent="0.2">
      <c r="A104" s="113">
        <v>43314</v>
      </c>
      <c r="B104" s="110">
        <v>504.62</v>
      </c>
      <c r="C104" s="111" t="s">
        <v>176</v>
      </c>
      <c r="D104" s="111" t="s">
        <v>172</v>
      </c>
      <c r="E104" s="157" t="s">
        <v>231</v>
      </c>
      <c r="F104" s="1"/>
    </row>
    <row r="105" spans="1:6" s="88" customFormat="1" x14ac:dyDescent="0.2">
      <c r="A105" s="113">
        <v>43315</v>
      </c>
      <c r="B105" s="110">
        <v>34</v>
      </c>
      <c r="C105" s="111" t="s">
        <v>177</v>
      </c>
      <c r="D105" s="111" t="s">
        <v>207</v>
      </c>
      <c r="E105" s="112" t="s">
        <v>240</v>
      </c>
      <c r="F105" s="1"/>
    </row>
    <row r="106" spans="1:6" s="88" customFormat="1" x14ac:dyDescent="0.2">
      <c r="A106" s="113">
        <v>43315</v>
      </c>
      <c r="B106" s="110">
        <v>56.902000000000001</v>
      </c>
      <c r="C106" s="111" t="s">
        <v>177</v>
      </c>
      <c r="D106" s="111" t="s">
        <v>193</v>
      </c>
      <c r="E106" s="112" t="s">
        <v>240</v>
      </c>
      <c r="F106" s="1"/>
    </row>
    <row r="107" spans="1:6" s="88" customFormat="1" x14ac:dyDescent="0.2">
      <c r="A107" s="113">
        <v>43315</v>
      </c>
      <c r="B107" s="110">
        <v>62.1</v>
      </c>
      <c r="C107" s="111" t="s">
        <v>177</v>
      </c>
      <c r="D107" s="111" t="s">
        <v>193</v>
      </c>
      <c r="E107" s="112" t="s">
        <v>240</v>
      </c>
      <c r="F107" s="1"/>
    </row>
    <row r="108" spans="1:6" s="88" customFormat="1" x14ac:dyDescent="0.2">
      <c r="A108" s="113">
        <v>43315</v>
      </c>
      <c r="B108" s="110">
        <v>204.58</v>
      </c>
      <c r="C108" s="111" t="s">
        <v>241</v>
      </c>
      <c r="D108" s="111" t="s">
        <v>169</v>
      </c>
      <c r="E108" s="112" t="s">
        <v>240</v>
      </c>
      <c r="F108" s="1"/>
    </row>
    <row r="109" spans="1:6" s="88" customFormat="1" x14ac:dyDescent="0.2">
      <c r="A109" s="113">
        <v>43315</v>
      </c>
      <c r="B109" s="110">
        <v>488.22</v>
      </c>
      <c r="C109" s="111" t="s">
        <v>241</v>
      </c>
      <c r="D109" s="111" t="s">
        <v>172</v>
      </c>
      <c r="E109" s="112" t="s">
        <v>240</v>
      </c>
      <c r="F109" s="1"/>
    </row>
    <row r="110" spans="1:6" s="88" customFormat="1" x14ac:dyDescent="0.2">
      <c r="A110" s="113">
        <v>43341</v>
      </c>
      <c r="B110" s="110">
        <v>34</v>
      </c>
      <c r="C110" s="111" t="s">
        <v>176</v>
      </c>
      <c r="D110" s="111" t="s">
        <v>207</v>
      </c>
      <c r="E110" s="157" t="s">
        <v>231</v>
      </c>
      <c r="F110" s="1"/>
    </row>
    <row r="111" spans="1:6" s="88" customFormat="1" x14ac:dyDescent="0.2">
      <c r="A111" s="113">
        <v>43341</v>
      </c>
      <c r="B111" s="110">
        <v>17.997499999999999</v>
      </c>
      <c r="C111" s="111" t="s">
        <v>242</v>
      </c>
      <c r="D111" s="111" t="s">
        <v>207</v>
      </c>
      <c r="E111" s="112" t="s">
        <v>243</v>
      </c>
      <c r="F111" s="1"/>
    </row>
    <row r="112" spans="1:6" s="88" customFormat="1" x14ac:dyDescent="0.2">
      <c r="A112" s="113">
        <v>43341</v>
      </c>
      <c r="B112" s="110">
        <v>49.0015</v>
      </c>
      <c r="C112" s="111" t="s">
        <v>176</v>
      </c>
      <c r="D112" s="111" t="s">
        <v>207</v>
      </c>
      <c r="E112" s="112" t="s">
        <v>231</v>
      </c>
      <c r="F112" s="1"/>
    </row>
    <row r="113" spans="1:6" s="88" customFormat="1" x14ac:dyDescent="0.2">
      <c r="A113" s="113">
        <v>43341</v>
      </c>
      <c r="B113" s="110">
        <v>764.5</v>
      </c>
      <c r="C113" s="111" t="s">
        <v>175</v>
      </c>
      <c r="D113" s="111" t="s">
        <v>172</v>
      </c>
      <c r="E113" s="112" t="s">
        <v>231</v>
      </c>
      <c r="F113" s="1"/>
    </row>
    <row r="114" spans="1:6" s="88" customFormat="1" x14ac:dyDescent="0.2">
      <c r="A114" s="113">
        <v>43342</v>
      </c>
      <c r="B114" s="110">
        <v>16.79</v>
      </c>
      <c r="C114" s="111" t="s">
        <v>178</v>
      </c>
      <c r="D114" s="111" t="s">
        <v>193</v>
      </c>
      <c r="E114" s="112" t="s">
        <v>243</v>
      </c>
      <c r="F114" s="1"/>
    </row>
    <row r="115" spans="1:6" s="88" customFormat="1" x14ac:dyDescent="0.2">
      <c r="A115" s="113">
        <v>43342</v>
      </c>
      <c r="B115" s="110">
        <v>67.999499999999998</v>
      </c>
      <c r="C115" s="111" t="s">
        <v>178</v>
      </c>
      <c r="D115" s="111" t="s">
        <v>207</v>
      </c>
      <c r="E115" s="112" t="s">
        <v>243</v>
      </c>
      <c r="F115" s="1"/>
    </row>
    <row r="116" spans="1:6" s="88" customFormat="1" x14ac:dyDescent="0.2">
      <c r="A116" s="113">
        <v>43342</v>
      </c>
      <c r="B116" s="110">
        <v>144.00299999999999</v>
      </c>
      <c r="C116" s="111" t="s">
        <v>178</v>
      </c>
      <c r="D116" s="111" t="s">
        <v>244</v>
      </c>
      <c r="E116" s="112" t="s">
        <v>243</v>
      </c>
      <c r="F116" s="1"/>
    </row>
    <row r="117" spans="1:6" s="88" customFormat="1" x14ac:dyDescent="0.2">
      <c r="A117" s="113">
        <v>43342</v>
      </c>
      <c r="B117" s="110">
        <v>238.63</v>
      </c>
      <c r="C117" s="111" t="s">
        <v>178</v>
      </c>
      <c r="D117" s="111" t="s">
        <v>172</v>
      </c>
      <c r="E117" s="112" t="s">
        <v>243</v>
      </c>
      <c r="F117" s="1"/>
    </row>
    <row r="118" spans="1:6" s="88" customFormat="1" x14ac:dyDescent="0.2">
      <c r="A118" s="113">
        <v>43343</v>
      </c>
      <c r="B118" s="110">
        <v>70.495000000000005</v>
      </c>
      <c r="C118" s="111" t="s">
        <v>178</v>
      </c>
      <c r="D118" s="111" t="s">
        <v>171</v>
      </c>
      <c r="E118" s="112" t="s">
        <v>243</v>
      </c>
      <c r="F118" s="1"/>
    </row>
    <row r="119" spans="1:6" s="88" customFormat="1" x14ac:dyDescent="0.2">
      <c r="A119" s="113">
        <v>43348</v>
      </c>
      <c r="B119" s="110">
        <v>329.95</v>
      </c>
      <c r="C119" s="111" t="s">
        <v>322</v>
      </c>
      <c r="D119" s="111" t="s">
        <v>172</v>
      </c>
      <c r="E119" s="112" t="s">
        <v>240</v>
      </c>
      <c r="F119" s="1"/>
    </row>
    <row r="120" spans="1:6" s="88" customFormat="1" x14ac:dyDescent="0.2">
      <c r="A120" s="113">
        <v>43367</v>
      </c>
      <c r="B120" s="110">
        <v>34</v>
      </c>
      <c r="C120" s="111" t="s">
        <v>179</v>
      </c>
      <c r="D120" s="111" t="s">
        <v>207</v>
      </c>
      <c r="E120" s="112" t="s">
        <v>231</v>
      </c>
      <c r="F120" s="1"/>
    </row>
    <row r="121" spans="1:6" s="88" customFormat="1" x14ac:dyDescent="0.2">
      <c r="A121" s="113">
        <v>43367</v>
      </c>
      <c r="B121" s="110">
        <v>47.598500000000001</v>
      </c>
      <c r="C121" s="111" t="s">
        <v>179</v>
      </c>
      <c r="D121" s="111" t="s">
        <v>193</v>
      </c>
      <c r="E121" s="112" t="s">
        <v>231</v>
      </c>
      <c r="F121" s="1"/>
    </row>
    <row r="122" spans="1:6" s="88" customFormat="1" x14ac:dyDescent="0.2">
      <c r="A122" s="113">
        <v>43367</v>
      </c>
      <c r="B122" s="110">
        <v>48.403500000000001</v>
      </c>
      <c r="C122" s="111" t="s">
        <v>179</v>
      </c>
      <c r="D122" s="111" t="s">
        <v>193</v>
      </c>
      <c r="E122" s="112" t="s">
        <v>231</v>
      </c>
      <c r="F122" s="1"/>
    </row>
    <row r="123" spans="1:6" s="88" customFormat="1" x14ac:dyDescent="0.2">
      <c r="A123" s="113">
        <v>43367</v>
      </c>
      <c r="B123" s="110">
        <v>375.82</v>
      </c>
      <c r="C123" s="111" t="s">
        <v>180</v>
      </c>
      <c r="D123" s="111" t="s">
        <v>172</v>
      </c>
      <c r="E123" s="112" t="s">
        <v>231</v>
      </c>
      <c r="F123" s="1"/>
    </row>
    <row r="124" spans="1:6" s="88" customFormat="1" x14ac:dyDescent="0.2">
      <c r="A124" s="113">
        <v>43382</v>
      </c>
      <c r="B124" s="110">
        <v>34</v>
      </c>
      <c r="C124" s="111" t="s">
        <v>246</v>
      </c>
      <c r="D124" s="111" t="s">
        <v>207</v>
      </c>
      <c r="E124" s="112" t="s">
        <v>231</v>
      </c>
      <c r="F124" s="1"/>
    </row>
    <row r="125" spans="1:6" s="88" customFormat="1" x14ac:dyDescent="0.2">
      <c r="A125" s="113">
        <v>43382</v>
      </c>
      <c r="B125" s="110">
        <v>556.59</v>
      </c>
      <c r="C125" s="111" t="s">
        <v>246</v>
      </c>
      <c r="D125" s="111" t="s">
        <v>172</v>
      </c>
      <c r="E125" s="112" t="s">
        <v>231</v>
      </c>
      <c r="F125" s="1"/>
    </row>
    <row r="126" spans="1:6" s="88" customFormat="1" x14ac:dyDescent="0.2">
      <c r="A126" s="113">
        <v>43388</v>
      </c>
      <c r="B126" s="110">
        <v>34</v>
      </c>
      <c r="C126" s="111" t="s">
        <v>181</v>
      </c>
      <c r="D126" s="111" t="s">
        <v>207</v>
      </c>
      <c r="E126" s="112" t="s">
        <v>231</v>
      </c>
      <c r="F126" s="1"/>
    </row>
    <row r="127" spans="1:6" s="88" customFormat="1" x14ac:dyDescent="0.2">
      <c r="A127" s="113">
        <v>43388</v>
      </c>
      <c r="B127" s="110">
        <v>42.9985</v>
      </c>
      <c r="C127" s="111" t="s">
        <v>181</v>
      </c>
      <c r="D127" s="111" t="s">
        <v>193</v>
      </c>
      <c r="E127" s="112" t="s">
        <v>231</v>
      </c>
      <c r="F127" s="1"/>
    </row>
    <row r="128" spans="1:6" s="88" customFormat="1" x14ac:dyDescent="0.2">
      <c r="A128" s="113">
        <v>43388</v>
      </c>
      <c r="B128" s="110">
        <v>46.195500000000003</v>
      </c>
      <c r="C128" s="111" t="s">
        <v>181</v>
      </c>
      <c r="D128" s="111" t="s">
        <v>193</v>
      </c>
      <c r="E128" s="112" t="s">
        <v>231</v>
      </c>
      <c r="F128" s="1"/>
    </row>
    <row r="129" spans="1:6" s="88" customFormat="1" x14ac:dyDescent="0.2">
      <c r="A129" s="113">
        <v>43388</v>
      </c>
      <c r="B129" s="110">
        <v>577.75</v>
      </c>
      <c r="C129" s="111" t="s">
        <v>181</v>
      </c>
      <c r="D129" s="111" t="s">
        <v>172</v>
      </c>
      <c r="E129" s="112" t="s">
        <v>231</v>
      </c>
      <c r="F129" s="1"/>
    </row>
    <row r="130" spans="1:6" s="88" customFormat="1" x14ac:dyDescent="0.2">
      <c r="A130" s="113">
        <v>43391</v>
      </c>
      <c r="B130" s="110">
        <v>82.098500000000001</v>
      </c>
      <c r="C130" s="111" t="s">
        <v>183</v>
      </c>
      <c r="D130" s="111" t="s">
        <v>193</v>
      </c>
      <c r="E130" s="112" t="s">
        <v>231</v>
      </c>
      <c r="F130" s="1"/>
    </row>
    <row r="131" spans="1:6" s="88" customFormat="1" x14ac:dyDescent="0.2">
      <c r="A131" s="113">
        <v>43391</v>
      </c>
      <c r="B131" s="110">
        <v>528.23</v>
      </c>
      <c r="C131" s="111" t="s">
        <v>182</v>
      </c>
      <c r="D131" s="111" t="s">
        <v>172</v>
      </c>
      <c r="E131" s="112" t="s">
        <v>231</v>
      </c>
      <c r="F131" s="1"/>
    </row>
    <row r="132" spans="1:6" s="88" customFormat="1" x14ac:dyDescent="0.2">
      <c r="A132" s="113">
        <v>43392</v>
      </c>
      <c r="B132" s="110">
        <v>35.994999999999997</v>
      </c>
      <c r="C132" s="111" t="s">
        <v>182</v>
      </c>
      <c r="D132" s="111" t="s">
        <v>193</v>
      </c>
      <c r="E132" s="112" t="s">
        <v>231</v>
      </c>
      <c r="F132" s="1"/>
    </row>
    <row r="133" spans="1:6" s="88" customFormat="1" x14ac:dyDescent="0.2">
      <c r="A133" s="113">
        <v>43392</v>
      </c>
      <c r="B133" s="110">
        <v>43.401000000000003</v>
      </c>
      <c r="C133" s="111" t="s">
        <v>182</v>
      </c>
      <c r="D133" s="111" t="s">
        <v>193</v>
      </c>
      <c r="E133" s="112" t="s">
        <v>231</v>
      </c>
      <c r="F133" s="1"/>
    </row>
    <row r="134" spans="1:6" s="88" customFormat="1" x14ac:dyDescent="0.2">
      <c r="A134" s="113">
        <v>43392</v>
      </c>
      <c r="B134" s="110">
        <v>212.36</v>
      </c>
      <c r="C134" s="111" t="s">
        <v>184</v>
      </c>
      <c r="D134" s="111" t="s">
        <v>172</v>
      </c>
      <c r="E134" s="112" t="s">
        <v>231</v>
      </c>
      <c r="F134" s="1"/>
    </row>
    <row r="135" spans="1:6" s="88" customFormat="1" x14ac:dyDescent="0.2">
      <c r="A135" s="113">
        <v>43418</v>
      </c>
      <c r="B135" s="110">
        <v>41.997999999999998</v>
      </c>
      <c r="C135" s="111" t="s">
        <v>185</v>
      </c>
      <c r="D135" s="111" t="s">
        <v>207</v>
      </c>
      <c r="E135" s="112" t="s">
        <v>231</v>
      </c>
      <c r="F135" s="1"/>
    </row>
    <row r="136" spans="1:6" s="88" customFormat="1" x14ac:dyDescent="0.2">
      <c r="A136" s="113">
        <v>43418</v>
      </c>
      <c r="B136" s="110">
        <v>44.597000000000001</v>
      </c>
      <c r="C136" s="111" t="s">
        <v>185</v>
      </c>
      <c r="D136" s="111" t="s">
        <v>193</v>
      </c>
      <c r="E136" s="112" t="s">
        <v>231</v>
      </c>
      <c r="F136" s="1"/>
    </row>
    <row r="137" spans="1:6" s="88" customFormat="1" x14ac:dyDescent="0.2">
      <c r="A137" s="113">
        <v>43418</v>
      </c>
      <c r="B137" s="110">
        <v>47.402999999999999</v>
      </c>
      <c r="C137" s="111" t="s">
        <v>185</v>
      </c>
      <c r="D137" s="111" t="s">
        <v>193</v>
      </c>
      <c r="E137" s="112" t="s">
        <v>231</v>
      </c>
      <c r="F137" s="1"/>
    </row>
    <row r="138" spans="1:6" s="88" customFormat="1" x14ac:dyDescent="0.2">
      <c r="A138" s="113">
        <v>43418</v>
      </c>
      <c r="B138" s="110">
        <v>628.35</v>
      </c>
      <c r="C138" s="111" t="s">
        <v>185</v>
      </c>
      <c r="D138" s="111" t="s">
        <v>172</v>
      </c>
      <c r="E138" s="112" t="s">
        <v>231</v>
      </c>
      <c r="F138" s="1"/>
    </row>
    <row r="139" spans="1:6" s="88" customFormat="1" x14ac:dyDescent="0.2">
      <c r="A139" s="113">
        <v>43423</v>
      </c>
      <c r="B139" s="110">
        <v>41.997999999999998</v>
      </c>
      <c r="C139" s="111" t="s">
        <v>273</v>
      </c>
      <c r="D139" s="111" t="s">
        <v>207</v>
      </c>
      <c r="E139" s="112" t="s">
        <v>231</v>
      </c>
      <c r="F139" s="160"/>
    </row>
    <row r="140" spans="1:6" s="88" customFormat="1" x14ac:dyDescent="0.2">
      <c r="A140" s="113">
        <v>43423</v>
      </c>
      <c r="B140" s="110">
        <v>47.103999999999999</v>
      </c>
      <c r="C140" s="111" t="s">
        <v>273</v>
      </c>
      <c r="D140" s="111" t="s">
        <v>193</v>
      </c>
      <c r="E140" s="112" t="s">
        <v>231</v>
      </c>
      <c r="F140" s="160"/>
    </row>
    <row r="141" spans="1:6" s="88" customFormat="1" x14ac:dyDescent="0.2">
      <c r="A141" s="113">
        <v>43423</v>
      </c>
      <c r="B141" s="110">
        <v>63.997500000000002</v>
      </c>
      <c r="C141" s="111" t="s">
        <v>273</v>
      </c>
      <c r="D141" s="111" t="s">
        <v>193</v>
      </c>
      <c r="E141" s="112" t="s">
        <v>231</v>
      </c>
      <c r="F141" s="1"/>
    </row>
    <row r="142" spans="1:6" s="88" customFormat="1" x14ac:dyDescent="0.2">
      <c r="A142" s="113">
        <v>43423</v>
      </c>
      <c r="B142" s="110">
        <v>533.12</v>
      </c>
      <c r="C142" s="111" t="s">
        <v>247</v>
      </c>
      <c r="D142" s="111" t="s">
        <v>172</v>
      </c>
      <c r="E142" s="112" t="s">
        <v>231</v>
      </c>
      <c r="F142" s="1"/>
    </row>
    <row r="143" spans="1:6" s="88" customFormat="1" x14ac:dyDescent="0.2">
      <c r="A143" s="113">
        <v>43424</v>
      </c>
      <c r="B143" s="110">
        <v>41.997999999999998</v>
      </c>
      <c r="C143" s="111" t="s">
        <v>187</v>
      </c>
      <c r="D143" s="111" t="s">
        <v>207</v>
      </c>
      <c r="E143" s="112" t="s">
        <v>243</v>
      </c>
      <c r="F143" s="1"/>
    </row>
    <row r="144" spans="1:6" s="88" customFormat="1" x14ac:dyDescent="0.2">
      <c r="A144" s="113">
        <v>43424</v>
      </c>
      <c r="B144" s="110">
        <v>81.201499999999996</v>
      </c>
      <c r="C144" s="111" t="s">
        <v>187</v>
      </c>
      <c r="D144" s="111" t="s">
        <v>193</v>
      </c>
      <c r="E144" s="112" t="s">
        <v>243</v>
      </c>
      <c r="F144" s="1"/>
    </row>
    <row r="145" spans="1:6" s="88" customFormat="1" x14ac:dyDescent="0.2">
      <c r="A145" s="113">
        <v>43424</v>
      </c>
      <c r="B145" s="110">
        <v>687.23</v>
      </c>
      <c r="C145" s="111" t="s">
        <v>186</v>
      </c>
      <c r="D145" s="111" t="s">
        <v>172</v>
      </c>
      <c r="E145" s="112" t="s">
        <v>243</v>
      </c>
      <c r="F145" s="1"/>
    </row>
    <row r="146" spans="1:6" s="88" customFormat="1" x14ac:dyDescent="0.2">
      <c r="A146" s="113">
        <v>43433</v>
      </c>
      <c r="B146" s="110">
        <v>16.100000000000001</v>
      </c>
      <c r="C146" s="111" t="s">
        <v>188</v>
      </c>
      <c r="D146" s="111" t="s">
        <v>193</v>
      </c>
      <c r="E146" s="112" t="s">
        <v>231</v>
      </c>
      <c r="F146" s="1"/>
    </row>
    <row r="147" spans="1:6" s="88" customFormat="1" x14ac:dyDescent="0.2">
      <c r="A147" s="113">
        <v>43433</v>
      </c>
      <c r="B147" s="110">
        <v>18.894500000000001</v>
      </c>
      <c r="C147" s="111" t="s">
        <v>188</v>
      </c>
      <c r="D147" s="111" t="s">
        <v>193</v>
      </c>
      <c r="E147" s="112" t="s">
        <v>231</v>
      </c>
      <c r="F147" s="1"/>
    </row>
    <row r="148" spans="1:6" s="88" customFormat="1" x14ac:dyDescent="0.2">
      <c r="A148" s="113">
        <v>43433</v>
      </c>
      <c r="B148" s="110">
        <v>33.902000000000001</v>
      </c>
      <c r="C148" s="111" t="s">
        <v>188</v>
      </c>
      <c r="D148" s="111" t="s">
        <v>193</v>
      </c>
      <c r="E148" s="112" t="s">
        <v>231</v>
      </c>
      <c r="F148" s="1"/>
    </row>
    <row r="149" spans="1:6" s="88" customFormat="1" x14ac:dyDescent="0.2">
      <c r="A149" s="113">
        <v>43433</v>
      </c>
      <c r="B149" s="110">
        <v>43.999000000000002</v>
      </c>
      <c r="C149" s="111" t="s">
        <v>188</v>
      </c>
      <c r="D149" s="111" t="s">
        <v>193</v>
      </c>
      <c r="E149" s="112" t="s">
        <v>231</v>
      </c>
      <c r="F149" s="1"/>
    </row>
    <row r="150" spans="1:6" s="88" customFormat="1" x14ac:dyDescent="0.2">
      <c r="A150" s="113">
        <v>43433</v>
      </c>
      <c r="B150" s="110">
        <v>48.000999999999998</v>
      </c>
      <c r="C150" s="111" t="s">
        <v>188</v>
      </c>
      <c r="D150" s="111" t="s">
        <v>169</v>
      </c>
      <c r="E150" s="112" t="s">
        <v>231</v>
      </c>
      <c r="F150" s="1"/>
    </row>
    <row r="151" spans="1:6" s="88" customFormat="1" x14ac:dyDescent="0.2">
      <c r="A151" s="113">
        <v>43433</v>
      </c>
      <c r="B151" s="110">
        <v>57.798999999999999</v>
      </c>
      <c r="C151" s="111" t="s">
        <v>188</v>
      </c>
      <c r="D151" s="111" t="s">
        <v>193</v>
      </c>
      <c r="E151" s="112" t="s">
        <v>231</v>
      </c>
      <c r="F151" s="1"/>
    </row>
    <row r="152" spans="1:6" s="88" customFormat="1" x14ac:dyDescent="0.2">
      <c r="A152" s="113">
        <v>43433</v>
      </c>
      <c r="B152" s="110">
        <v>493.48</v>
      </c>
      <c r="C152" s="111" t="s">
        <v>188</v>
      </c>
      <c r="D152" s="111" t="s">
        <v>169</v>
      </c>
      <c r="E152" s="112" t="s">
        <v>231</v>
      </c>
      <c r="F152" s="1"/>
    </row>
    <row r="153" spans="1:6" s="88" customFormat="1" x14ac:dyDescent="0.2">
      <c r="A153" s="113">
        <v>43433</v>
      </c>
      <c r="B153" s="110">
        <v>696.54</v>
      </c>
      <c r="C153" s="111" t="s">
        <v>188</v>
      </c>
      <c r="D153" s="111" t="s">
        <v>172</v>
      </c>
      <c r="E153" s="112" t="s">
        <v>231</v>
      </c>
      <c r="F153" s="1"/>
    </row>
    <row r="154" spans="1:6" s="88" customFormat="1" x14ac:dyDescent="0.2">
      <c r="A154" s="113">
        <v>43438</v>
      </c>
      <c r="B154" s="110">
        <v>41.997999999999998</v>
      </c>
      <c r="C154" s="111" t="s">
        <v>248</v>
      </c>
      <c r="D154" s="111" t="s">
        <v>207</v>
      </c>
      <c r="E154" s="112" t="s">
        <v>231</v>
      </c>
      <c r="F154" s="1"/>
    </row>
    <row r="155" spans="1:6" s="88" customFormat="1" x14ac:dyDescent="0.2">
      <c r="A155" s="113">
        <v>43438</v>
      </c>
      <c r="B155" s="110">
        <v>56.005000000000003</v>
      </c>
      <c r="C155" s="111" t="s">
        <v>248</v>
      </c>
      <c r="D155" s="111" t="s">
        <v>193</v>
      </c>
      <c r="E155" s="112" t="s">
        <v>231</v>
      </c>
      <c r="F155" s="1"/>
    </row>
    <row r="156" spans="1:6" s="88" customFormat="1" x14ac:dyDescent="0.2">
      <c r="A156" s="113">
        <v>43438</v>
      </c>
      <c r="B156" s="110">
        <v>427.69650000000001</v>
      </c>
      <c r="C156" s="111" t="s">
        <v>248</v>
      </c>
      <c r="D156" s="111" t="s">
        <v>172</v>
      </c>
      <c r="E156" s="112" t="s">
        <v>231</v>
      </c>
      <c r="F156" s="1"/>
    </row>
    <row r="157" spans="1:6" s="88" customFormat="1" x14ac:dyDescent="0.2">
      <c r="A157" s="113">
        <v>43454</v>
      </c>
      <c r="B157" s="110">
        <v>10.005000000000001</v>
      </c>
      <c r="C157" s="111" t="s">
        <v>189</v>
      </c>
      <c r="D157" s="111" t="s">
        <v>342</v>
      </c>
      <c r="E157" s="112" t="s">
        <v>243</v>
      </c>
      <c r="F157" s="1"/>
    </row>
    <row r="158" spans="1:6" s="88" customFormat="1" x14ac:dyDescent="0.2">
      <c r="A158" s="113">
        <v>43454</v>
      </c>
      <c r="B158" s="110">
        <v>34.201000000000001</v>
      </c>
      <c r="C158" s="111" t="s">
        <v>189</v>
      </c>
      <c r="D158" s="111" t="s">
        <v>193</v>
      </c>
      <c r="E158" s="112" t="s">
        <v>243</v>
      </c>
      <c r="F158" s="1"/>
    </row>
    <row r="159" spans="1:6" s="88" customFormat="1" x14ac:dyDescent="0.2">
      <c r="A159" s="113">
        <v>43454</v>
      </c>
      <c r="B159" s="110">
        <v>84.801000000000002</v>
      </c>
      <c r="C159" s="111" t="s">
        <v>189</v>
      </c>
      <c r="D159" s="111" t="s">
        <v>193</v>
      </c>
      <c r="E159" s="112" t="s">
        <v>243</v>
      </c>
      <c r="F159" s="1"/>
    </row>
    <row r="160" spans="1:6" s="88" customFormat="1" x14ac:dyDescent="0.2">
      <c r="A160" s="113">
        <v>43454</v>
      </c>
      <c r="B160" s="110">
        <v>91.804500000000004</v>
      </c>
      <c r="C160" s="111" t="s">
        <v>189</v>
      </c>
      <c r="D160" s="111" t="s">
        <v>193</v>
      </c>
      <c r="E160" s="112" t="s">
        <v>243</v>
      </c>
      <c r="F160" s="1"/>
    </row>
    <row r="161" spans="1:6" s="88" customFormat="1" x14ac:dyDescent="0.2">
      <c r="A161" s="113">
        <v>43454</v>
      </c>
      <c r="B161" s="110">
        <v>571.16999999999996</v>
      </c>
      <c r="C161" s="111" t="s">
        <v>189</v>
      </c>
      <c r="D161" s="111" t="s">
        <v>172</v>
      </c>
      <c r="E161" s="112" t="s">
        <v>243</v>
      </c>
      <c r="F161" s="1"/>
    </row>
    <row r="162" spans="1:6" s="88" customFormat="1" x14ac:dyDescent="0.2">
      <c r="A162" s="113">
        <v>43497</v>
      </c>
      <c r="B162" s="110">
        <v>19.400500000000001</v>
      </c>
      <c r="C162" s="111" t="s">
        <v>178</v>
      </c>
      <c r="D162" s="111" t="s">
        <v>193</v>
      </c>
      <c r="E162" s="112" t="s">
        <v>243</v>
      </c>
      <c r="F162" s="1"/>
    </row>
    <row r="163" spans="1:6" s="88" customFormat="1" x14ac:dyDescent="0.2">
      <c r="A163" s="113">
        <v>43497</v>
      </c>
      <c r="B163" s="110">
        <v>79.798500000000004</v>
      </c>
      <c r="C163" s="111" t="s">
        <v>178</v>
      </c>
      <c r="D163" s="111" t="s">
        <v>193</v>
      </c>
      <c r="E163" s="112" t="s">
        <v>243</v>
      </c>
      <c r="F163" s="1"/>
    </row>
    <row r="164" spans="1:6" s="88" customFormat="1" x14ac:dyDescent="0.2">
      <c r="A164" s="113">
        <v>43497</v>
      </c>
      <c r="B164" s="110">
        <v>126.38500000000001</v>
      </c>
      <c r="C164" s="111" t="s">
        <v>178</v>
      </c>
      <c r="D164" s="111" t="s">
        <v>193</v>
      </c>
      <c r="E164" s="112" t="s">
        <v>243</v>
      </c>
      <c r="F164" s="1"/>
    </row>
    <row r="165" spans="1:6" s="88" customFormat="1" x14ac:dyDescent="0.2">
      <c r="A165" s="113">
        <v>43497</v>
      </c>
      <c r="B165" s="110">
        <v>584.49</v>
      </c>
      <c r="C165" s="111" t="s">
        <v>178</v>
      </c>
      <c r="D165" s="111" t="s">
        <v>172</v>
      </c>
      <c r="E165" s="112" t="s">
        <v>243</v>
      </c>
      <c r="F165" s="1"/>
    </row>
    <row r="166" spans="1:6" s="88" customFormat="1" x14ac:dyDescent="0.2">
      <c r="A166" s="113">
        <v>43503</v>
      </c>
      <c r="B166" s="110">
        <v>57.396500000000003</v>
      </c>
      <c r="C166" s="111" t="s">
        <v>249</v>
      </c>
      <c r="D166" s="111" t="s">
        <v>193</v>
      </c>
      <c r="E166" s="112" t="s">
        <v>231</v>
      </c>
      <c r="F166" s="1"/>
    </row>
    <row r="167" spans="1:6" s="88" customFormat="1" x14ac:dyDescent="0.2">
      <c r="A167" s="113">
        <v>43503</v>
      </c>
      <c r="B167" s="110">
        <v>216.59</v>
      </c>
      <c r="C167" s="111" t="s">
        <v>249</v>
      </c>
      <c r="D167" s="111" t="s">
        <v>172</v>
      </c>
      <c r="E167" s="112" t="s">
        <v>250</v>
      </c>
      <c r="F167" s="1"/>
    </row>
    <row r="168" spans="1:6" s="88" customFormat="1" x14ac:dyDescent="0.2">
      <c r="A168" s="113">
        <v>43503</v>
      </c>
      <c r="B168" s="110">
        <v>342.24</v>
      </c>
      <c r="C168" s="111" t="s">
        <v>249</v>
      </c>
      <c r="D168" s="111" t="s">
        <v>172</v>
      </c>
      <c r="E168" s="112" t="s">
        <v>231</v>
      </c>
      <c r="F168" s="1"/>
    </row>
    <row r="169" spans="1:6" s="88" customFormat="1" x14ac:dyDescent="0.2">
      <c r="A169" s="113">
        <v>43503</v>
      </c>
      <c r="B169" s="110">
        <v>382.6</v>
      </c>
      <c r="C169" s="111" t="s">
        <v>249</v>
      </c>
      <c r="D169" s="111" t="s">
        <v>172</v>
      </c>
      <c r="E169" s="112" t="s">
        <v>231</v>
      </c>
      <c r="F169" s="1"/>
    </row>
    <row r="170" spans="1:6" s="88" customFormat="1" x14ac:dyDescent="0.2">
      <c r="A170" s="113">
        <v>43511</v>
      </c>
      <c r="B170" s="110">
        <v>47.000500000000002</v>
      </c>
      <c r="C170" s="111" t="s">
        <v>251</v>
      </c>
      <c r="D170" s="111" t="s">
        <v>193</v>
      </c>
      <c r="E170" s="112" t="s">
        <v>231</v>
      </c>
      <c r="F170" s="1"/>
    </row>
    <row r="171" spans="1:6" s="88" customFormat="1" x14ac:dyDescent="0.2">
      <c r="A171" s="113">
        <v>43511</v>
      </c>
      <c r="B171" s="110">
        <v>57.396500000000003</v>
      </c>
      <c r="C171" s="111" t="s">
        <v>190</v>
      </c>
      <c r="D171" s="111" t="s">
        <v>193</v>
      </c>
      <c r="E171" s="112" t="s">
        <v>231</v>
      </c>
      <c r="F171" s="1"/>
    </row>
    <row r="172" spans="1:6" s="88" customFormat="1" x14ac:dyDescent="0.2">
      <c r="A172" s="113">
        <v>43511</v>
      </c>
      <c r="B172" s="110">
        <v>535.95000000000005</v>
      </c>
      <c r="C172" s="111" t="s">
        <v>251</v>
      </c>
      <c r="D172" s="111" t="s">
        <v>172</v>
      </c>
      <c r="E172" s="112" t="s">
        <v>250</v>
      </c>
      <c r="F172" s="1"/>
    </row>
    <row r="173" spans="1:6" s="88" customFormat="1" x14ac:dyDescent="0.2">
      <c r="A173" s="113">
        <v>43517</v>
      </c>
      <c r="B173" s="110">
        <v>18.802499999999998</v>
      </c>
      <c r="C173" s="111" t="s">
        <v>252</v>
      </c>
      <c r="D173" s="111" t="s">
        <v>193</v>
      </c>
      <c r="E173" s="112" t="s">
        <v>231</v>
      </c>
      <c r="F173" s="1"/>
    </row>
    <row r="174" spans="1:6" s="88" customFormat="1" x14ac:dyDescent="0.2">
      <c r="A174" s="113">
        <v>43517</v>
      </c>
      <c r="B174" s="110">
        <v>44.298000000000002</v>
      </c>
      <c r="C174" s="111" t="s">
        <v>252</v>
      </c>
      <c r="D174" s="111" t="s">
        <v>193</v>
      </c>
      <c r="E174" s="112" t="s">
        <v>231</v>
      </c>
      <c r="F174" s="1"/>
    </row>
    <row r="175" spans="1:6" s="88" customFormat="1" x14ac:dyDescent="0.2">
      <c r="A175" s="113">
        <v>43517</v>
      </c>
      <c r="B175" s="110">
        <v>53.302500000000002</v>
      </c>
      <c r="C175" s="111" t="s">
        <v>252</v>
      </c>
      <c r="D175" s="111" t="s">
        <v>193</v>
      </c>
      <c r="E175" s="112" t="s">
        <v>231</v>
      </c>
      <c r="F175" s="1"/>
    </row>
    <row r="176" spans="1:6" s="88" customFormat="1" x14ac:dyDescent="0.2">
      <c r="A176" s="113">
        <v>43517</v>
      </c>
      <c r="B176" s="110">
        <v>57.304499999999997</v>
      </c>
      <c r="C176" s="111" t="s">
        <v>252</v>
      </c>
      <c r="D176" s="111" t="s">
        <v>193</v>
      </c>
      <c r="E176" s="112" t="s">
        <v>231</v>
      </c>
      <c r="F176" s="1"/>
    </row>
    <row r="177" spans="1:6" s="88" customFormat="1" x14ac:dyDescent="0.2">
      <c r="A177" s="113">
        <v>43517</v>
      </c>
      <c r="B177" s="110">
        <v>756.68</v>
      </c>
      <c r="C177" s="111" t="s">
        <v>252</v>
      </c>
      <c r="D177" s="111" t="s">
        <v>172</v>
      </c>
      <c r="E177" s="112" t="s">
        <v>231</v>
      </c>
      <c r="F177" s="1"/>
    </row>
    <row r="178" spans="1:6" s="88" customFormat="1" x14ac:dyDescent="0.2">
      <c r="A178" s="113">
        <v>43518</v>
      </c>
      <c r="B178" s="110">
        <v>17.802</v>
      </c>
      <c r="C178" s="111" t="s">
        <v>191</v>
      </c>
      <c r="D178" s="111" t="s">
        <v>193</v>
      </c>
      <c r="E178" s="112" t="s">
        <v>243</v>
      </c>
      <c r="F178" s="1"/>
    </row>
    <row r="179" spans="1:6" s="88" customFormat="1" x14ac:dyDescent="0.2">
      <c r="A179" s="113">
        <v>43518</v>
      </c>
      <c r="B179" s="110">
        <v>77.004000000000005</v>
      </c>
      <c r="C179" s="111" t="s">
        <v>191</v>
      </c>
      <c r="D179" s="111" t="s">
        <v>193</v>
      </c>
      <c r="E179" s="112" t="s">
        <v>243</v>
      </c>
      <c r="F179" s="1"/>
    </row>
    <row r="180" spans="1:6" s="88" customFormat="1" x14ac:dyDescent="0.2">
      <c r="A180" s="113">
        <v>43518</v>
      </c>
      <c r="B180" s="110">
        <v>83.501499999999993</v>
      </c>
      <c r="C180" s="111" t="s">
        <v>191</v>
      </c>
      <c r="D180" s="111" t="s">
        <v>193</v>
      </c>
      <c r="E180" s="112" t="s">
        <v>243</v>
      </c>
      <c r="F180" s="1"/>
    </row>
    <row r="181" spans="1:6" s="88" customFormat="1" x14ac:dyDescent="0.2">
      <c r="A181" s="113">
        <v>43518</v>
      </c>
      <c r="B181" s="110">
        <v>586.82000000000005</v>
      </c>
      <c r="C181" s="111" t="s">
        <v>191</v>
      </c>
      <c r="D181" s="111" t="s">
        <v>172</v>
      </c>
      <c r="E181" s="112" t="s">
        <v>243</v>
      </c>
      <c r="F181" s="1"/>
    </row>
    <row r="182" spans="1:6" s="88" customFormat="1" x14ac:dyDescent="0.2">
      <c r="A182" s="113">
        <v>43521</v>
      </c>
      <c r="B182" s="110">
        <v>19.596</v>
      </c>
      <c r="C182" s="111" t="s">
        <v>254</v>
      </c>
      <c r="D182" s="111" t="s">
        <v>193</v>
      </c>
      <c r="E182" s="112" t="s">
        <v>231</v>
      </c>
      <c r="F182" s="1"/>
    </row>
    <row r="183" spans="1:6" s="88" customFormat="1" x14ac:dyDescent="0.2">
      <c r="A183" s="113">
        <v>43521</v>
      </c>
      <c r="B183" s="110">
        <v>21.999500000000001</v>
      </c>
      <c r="C183" s="111" t="s">
        <v>254</v>
      </c>
      <c r="D183" s="111" t="s">
        <v>193</v>
      </c>
      <c r="E183" s="112" t="s">
        <v>231</v>
      </c>
      <c r="F183" s="1"/>
    </row>
    <row r="184" spans="1:6" s="88" customFormat="1" x14ac:dyDescent="0.2">
      <c r="A184" s="113">
        <v>43521</v>
      </c>
      <c r="B184" s="110">
        <v>28.002500000000001</v>
      </c>
      <c r="C184" s="111" t="s">
        <v>254</v>
      </c>
      <c r="D184" s="111" t="s">
        <v>323</v>
      </c>
      <c r="E184" s="112" t="s">
        <v>231</v>
      </c>
      <c r="F184" s="1"/>
    </row>
    <row r="185" spans="1:6" s="88" customFormat="1" x14ac:dyDescent="0.2">
      <c r="A185" s="113">
        <v>43521</v>
      </c>
      <c r="B185" s="110">
        <v>57.994500000000002</v>
      </c>
      <c r="C185" s="111" t="s">
        <v>254</v>
      </c>
      <c r="D185" s="111" t="s">
        <v>168</v>
      </c>
      <c r="E185" s="112" t="s">
        <v>231</v>
      </c>
      <c r="F185" s="1"/>
    </row>
    <row r="186" spans="1:6" s="88" customFormat="1" x14ac:dyDescent="0.2">
      <c r="A186" s="113">
        <v>43521</v>
      </c>
      <c r="B186" s="110">
        <v>61.801000000000002</v>
      </c>
      <c r="C186" s="111" t="s">
        <v>254</v>
      </c>
      <c r="D186" s="111" t="s">
        <v>193</v>
      </c>
      <c r="E186" s="112" t="s">
        <v>231</v>
      </c>
      <c r="F186" s="1"/>
    </row>
    <row r="187" spans="1:6" s="88" customFormat="1" x14ac:dyDescent="0.2">
      <c r="A187" s="113">
        <v>43521</v>
      </c>
      <c r="B187" s="110">
        <v>212.48</v>
      </c>
      <c r="C187" s="111" t="s">
        <v>254</v>
      </c>
      <c r="D187" s="111" t="s">
        <v>169</v>
      </c>
      <c r="E187" s="112" t="s">
        <v>231</v>
      </c>
      <c r="F187" s="1"/>
    </row>
    <row r="188" spans="1:6" s="88" customFormat="1" x14ac:dyDescent="0.2">
      <c r="A188" s="113">
        <v>43522</v>
      </c>
      <c r="B188" s="110">
        <v>56.798499999999997</v>
      </c>
      <c r="C188" s="111" t="s">
        <v>253</v>
      </c>
      <c r="D188" s="111" t="s">
        <v>193</v>
      </c>
      <c r="E188" s="112" t="s">
        <v>231</v>
      </c>
      <c r="F188" s="1"/>
    </row>
    <row r="189" spans="1:6" s="88" customFormat="1" x14ac:dyDescent="0.2">
      <c r="A189" s="113">
        <v>43522</v>
      </c>
      <c r="B189" s="110">
        <v>592.01</v>
      </c>
      <c r="C189" s="111" t="s">
        <v>253</v>
      </c>
      <c r="D189" s="111" t="s">
        <v>172</v>
      </c>
      <c r="E189" s="112" t="s">
        <v>231</v>
      </c>
      <c r="F189" s="1"/>
    </row>
    <row r="190" spans="1:6" s="88" customFormat="1" x14ac:dyDescent="0.2">
      <c r="A190" s="113">
        <v>43523</v>
      </c>
      <c r="B190" s="110">
        <v>46.701500000000003</v>
      </c>
      <c r="C190" s="111" t="s">
        <v>313</v>
      </c>
      <c r="D190" s="111" t="s">
        <v>193</v>
      </c>
      <c r="E190" s="112" t="s">
        <v>231</v>
      </c>
      <c r="F190" s="1"/>
    </row>
    <row r="191" spans="1:6" s="88" customFormat="1" x14ac:dyDescent="0.2">
      <c r="A191" s="113">
        <v>43536</v>
      </c>
      <c r="B191" s="110">
        <v>11.695499999999999</v>
      </c>
      <c r="C191" s="111" t="s">
        <v>192</v>
      </c>
      <c r="D191" s="111" t="s">
        <v>193</v>
      </c>
      <c r="E191" s="112" t="s">
        <v>243</v>
      </c>
      <c r="F191" s="1"/>
    </row>
    <row r="192" spans="1:6" s="88" customFormat="1" x14ac:dyDescent="0.2">
      <c r="A192" s="113">
        <v>43536</v>
      </c>
      <c r="B192" s="110">
        <v>41.997999999999998</v>
      </c>
      <c r="C192" s="111" t="s">
        <v>194</v>
      </c>
      <c r="D192" s="111" t="s">
        <v>255</v>
      </c>
      <c r="E192" s="112" t="s">
        <v>243</v>
      </c>
      <c r="F192" s="1"/>
    </row>
    <row r="193" spans="1:6" s="88" customFormat="1" x14ac:dyDescent="0.2">
      <c r="A193" s="113">
        <v>43536</v>
      </c>
      <c r="B193" s="110">
        <v>77.602000000000004</v>
      </c>
      <c r="C193" s="111" t="s">
        <v>194</v>
      </c>
      <c r="D193" s="111" t="s">
        <v>193</v>
      </c>
      <c r="E193" s="112" t="s">
        <v>243</v>
      </c>
      <c r="F193" s="1"/>
    </row>
    <row r="194" spans="1:6" s="88" customFormat="1" x14ac:dyDescent="0.2">
      <c r="A194" s="113">
        <v>43536</v>
      </c>
      <c r="B194" s="110">
        <v>99.003500000000003</v>
      </c>
      <c r="C194" s="111" t="s">
        <v>192</v>
      </c>
      <c r="D194" s="111" t="s">
        <v>193</v>
      </c>
      <c r="E194" s="112" t="s">
        <v>243</v>
      </c>
      <c r="F194" s="1"/>
    </row>
    <row r="195" spans="1:6" s="88" customFormat="1" x14ac:dyDescent="0.2">
      <c r="A195" s="113">
        <v>43536</v>
      </c>
      <c r="B195" s="110">
        <v>286.48</v>
      </c>
      <c r="C195" s="111" t="s">
        <v>322</v>
      </c>
      <c r="D195" s="111" t="s">
        <v>169</v>
      </c>
      <c r="E195" s="112" t="s">
        <v>243</v>
      </c>
      <c r="F195" s="1"/>
    </row>
    <row r="196" spans="1:6" s="88" customFormat="1" x14ac:dyDescent="0.2">
      <c r="A196" s="113">
        <v>43536</v>
      </c>
      <c r="B196" s="110">
        <v>452.8</v>
      </c>
      <c r="C196" s="111" t="s">
        <v>322</v>
      </c>
      <c r="D196" s="111" t="s">
        <v>172</v>
      </c>
      <c r="E196" s="112" t="s">
        <v>243</v>
      </c>
      <c r="F196" s="1"/>
    </row>
    <row r="197" spans="1:6" s="88" customFormat="1" x14ac:dyDescent="0.2">
      <c r="A197" s="113">
        <v>43536</v>
      </c>
      <c r="B197" s="110">
        <v>41.997999999999998</v>
      </c>
      <c r="C197" s="111" t="s">
        <v>196</v>
      </c>
      <c r="D197" s="111" t="s">
        <v>255</v>
      </c>
      <c r="E197" s="112" t="s">
        <v>231</v>
      </c>
      <c r="F197" s="1"/>
    </row>
    <row r="198" spans="1:6" s="88" customFormat="1" x14ac:dyDescent="0.2">
      <c r="A198" s="113">
        <v>43542</v>
      </c>
      <c r="B198" s="110">
        <v>301</v>
      </c>
      <c r="C198" s="111" t="s">
        <v>200</v>
      </c>
      <c r="D198" s="111" t="s">
        <v>172</v>
      </c>
      <c r="E198" s="112" t="s">
        <v>231</v>
      </c>
      <c r="F198" s="1"/>
    </row>
    <row r="199" spans="1:6" s="88" customFormat="1" x14ac:dyDescent="0.2">
      <c r="A199" s="113">
        <v>43544</v>
      </c>
      <c r="B199" s="110">
        <v>41.997999999999998</v>
      </c>
      <c r="C199" s="111" t="s">
        <v>196</v>
      </c>
      <c r="D199" s="111" t="s">
        <v>255</v>
      </c>
      <c r="E199" s="112" t="s">
        <v>231</v>
      </c>
      <c r="F199" s="1"/>
    </row>
    <row r="200" spans="1:6" s="88" customFormat="1" x14ac:dyDescent="0.2">
      <c r="A200" s="113">
        <v>43544</v>
      </c>
      <c r="B200" s="110">
        <v>301.73700000000002</v>
      </c>
      <c r="C200" s="111" t="s">
        <v>196</v>
      </c>
      <c r="D200" s="111" t="s">
        <v>172</v>
      </c>
      <c r="E200" s="112" t="s">
        <v>231</v>
      </c>
      <c r="F200" s="1"/>
    </row>
    <row r="201" spans="1:6" s="88" customFormat="1" x14ac:dyDescent="0.2">
      <c r="A201" s="113">
        <v>43545</v>
      </c>
      <c r="B201" s="110">
        <v>41.997999999999998</v>
      </c>
      <c r="C201" s="111" t="s">
        <v>196</v>
      </c>
      <c r="D201" s="111" t="s">
        <v>255</v>
      </c>
      <c r="E201" s="112" t="s">
        <v>231</v>
      </c>
      <c r="F201" s="1"/>
    </row>
    <row r="202" spans="1:6" s="88" customFormat="1" x14ac:dyDescent="0.2">
      <c r="A202" s="113">
        <v>43545</v>
      </c>
      <c r="B202" s="110">
        <v>42.9985</v>
      </c>
      <c r="C202" s="111" t="s">
        <v>196</v>
      </c>
      <c r="D202" s="111" t="s">
        <v>193</v>
      </c>
      <c r="E202" s="112" t="s">
        <v>231</v>
      </c>
      <c r="F202" s="1"/>
    </row>
    <row r="203" spans="1:6" s="88" customFormat="1" x14ac:dyDescent="0.2">
      <c r="A203" s="113">
        <v>43545</v>
      </c>
      <c r="B203" s="110">
        <v>51.795999999999999</v>
      </c>
      <c r="C203" s="111" t="s">
        <v>196</v>
      </c>
      <c r="D203" s="111" t="s">
        <v>193</v>
      </c>
      <c r="E203" s="112" t="s">
        <v>231</v>
      </c>
      <c r="F203" s="1"/>
    </row>
    <row r="204" spans="1:6" s="88" customFormat="1" x14ac:dyDescent="0.2">
      <c r="A204" s="113">
        <v>43545</v>
      </c>
      <c r="B204" s="110">
        <v>711.15</v>
      </c>
      <c r="C204" s="111" t="s">
        <v>196</v>
      </c>
      <c r="D204" s="111" t="s">
        <v>172</v>
      </c>
      <c r="E204" s="112" t="s">
        <v>231</v>
      </c>
      <c r="F204" s="1"/>
    </row>
    <row r="205" spans="1:6" s="88" customFormat="1" x14ac:dyDescent="0.2">
      <c r="A205" s="113">
        <v>43551</v>
      </c>
      <c r="B205" s="110">
        <v>12.603999999999999</v>
      </c>
      <c r="C205" s="111" t="s">
        <v>199</v>
      </c>
      <c r="D205" s="111" t="s">
        <v>171</v>
      </c>
      <c r="E205" s="112" t="s">
        <v>240</v>
      </c>
      <c r="F205" s="1"/>
    </row>
    <row r="206" spans="1:6" s="88" customFormat="1" x14ac:dyDescent="0.2">
      <c r="A206" s="113">
        <v>43551</v>
      </c>
      <c r="B206" s="110">
        <v>41.997999999999998</v>
      </c>
      <c r="C206" s="111" t="s">
        <v>196</v>
      </c>
      <c r="D206" s="111" t="s">
        <v>174</v>
      </c>
      <c r="E206" s="112" t="s">
        <v>231</v>
      </c>
    </row>
    <row r="207" spans="1:6" s="88" customFormat="1" x14ac:dyDescent="0.2">
      <c r="A207" s="113">
        <v>43551</v>
      </c>
      <c r="B207" s="110">
        <v>44.2</v>
      </c>
      <c r="C207" s="111" t="s">
        <v>196</v>
      </c>
      <c r="D207" s="111" t="s">
        <v>195</v>
      </c>
      <c r="E207" s="112" t="s">
        <v>231</v>
      </c>
    </row>
    <row r="208" spans="1:6" s="88" customFormat="1" x14ac:dyDescent="0.2">
      <c r="A208" s="113">
        <v>43551</v>
      </c>
      <c r="B208" s="110">
        <v>47.494999999999997</v>
      </c>
      <c r="C208" s="111" t="s">
        <v>196</v>
      </c>
      <c r="D208" s="111" t="s">
        <v>195</v>
      </c>
      <c r="E208" s="112" t="s">
        <v>231</v>
      </c>
    </row>
    <row r="209" spans="1:6" s="88" customFormat="1" x14ac:dyDescent="0.2">
      <c r="A209" s="113">
        <v>43551</v>
      </c>
      <c r="B209" s="110">
        <v>484.98</v>
      </c>
      <c r="C209" s="111" t="s">
        <v>198</v>
      </c>
      <c r="D209" s="111" t="s">
        <v>172</v>
      </c>
      <c r="E209" s="112" t="s">
        <v>240</v>
      </c>
    </row>
    <row r="210" spans="1:6" s="88" customFormat="1" x14ac:dyDescent="0.2">
      <c r="A210" s="113">
        <v>43572</v>
      </c>
      <c r="B210" s="110">
        <v>596.15</v>
      </c>
      <c r="C210" s="111" t="s">
        <v>256</v>
      </c>
      <c r="D210" s="111" t="s">
        <v>172</v>
      </c>
      <c r="E210" s="112" t="s">
        <v>231</v>
      </c>
    </row>
    <row r="211" spans="1:6" s="88" customFormat="1" x14ac:dyDescent="0.2">
      <c r="A211" s="113">
        <v>43572</v>
      </c>
      <c r="B211" s="110">
        <v>41.997999999999998</v>
      </c>
      <c r="C211" s="111" t="s">
        <v>256</v>
      </c>
      <c r="D211" s="111" t="s">
        <v>255</v>
      </c>
      <c r="E211" s="112" t="s">
        <v>231</v>
      </c>
    </row>
    <row r="212" spans="1:6" s="88" customFormat="1" x14ac:dyDescent="0.2">
      <c r="A212" s="113">
        <v>43572</v>
      </c>
      <c r="B212" s="110">
        <v>44.401499999999999</v>
      </c>
      <c r="C212" s="111" t="s">
        <v>256</v>
      </c>
      <c r="D212" s="111" t="s">
        <v>193</v>
      </c>
      <c r="E212" s="112" t="s">
        <v>231</v>
      </c>
    </row>
    <row r="213" spans="1:6" s="88" customFormat="1" x14ac:dyDescent="0.2">
      <c r="A213" s="113">
        <v>43587</v>
      </c>
      <c r="B213" s="110">
        <v>41.997999999999998</v>
      </c>
      <c r="C213" s="111" t="s">
        <v>204</v>
      </c>
      <c r="D213" s="111" t="s">
        <v>193</v>
      </c>
      <c r="E213" s="112" t="s">
        <v>231</v>
      </c>
    </row>
    <row r="214" spans="1:6" s="88" customFormat="1" x14ac:dyDescent="0.2">
      <c r="A214" s="113">
        <v>43587</v>
      </c>
      <c r="B214" s="110">
        <v>47.402999999999999</v>
      </c>
      <c r="C214" s="111" t="s">
        <v>204</v>
      </c>
      <c r="D214" s="111" t="s">
        <v>193</v>
      </c>
      <c r="E214" s="112" t="s">
        <v>231</v>
      </c>
      <c r="F214" s="1"/>
    </row>
    <row r="215" spans="1:6" s="88" customFormat="1" x14ac:dyDescent="0.2">
      <c r="A215" s="113">
        <v>43587</v>
      </c>
      <c r="B215" s="110">
        <v>743.36</v>
      </c>
      <c r="C215" s="111" t="s">
        <v>204</v>
      </c>
      <c r="D215" s="111" t="s">
        <v>172</v>
      </c>
      <c r="E215" s="112" t="s">
        <v>231</v>
      </c>
      <c r="F215" s="1"/>
    </row>
    <row r="216" spans="1:6" s="88" customFormat="1" x14ac:dyDescent="0.2">
      <c r="A216" s="113">
        <v>43588</v>
      </c>
      <c r="B216" s="110">
        <v>41.997999999999998</v>
      </c>
      <c r="C216" s="111" t="s">
        <v>204</v>
      </c>
      <c r="D216" s="111" t="s">
        <v>193</v>
      </c>
      <c r="E216" s="112" t="s">
        <v>231</v>
      </c>
      <c r="F216" s="1"/>
    </row>
    <row r="217" spans="1:6" s="88" customFormat="1" x14ac:dyDescent="0.2">
      <c r="A217" s="113">
        <v>43611</v>
      </c>
      <c r="B217" s="110">
        <v>589.82000000000005</v>
      </c>
      <c r="C217" s="111" t="s">
        <v>208</v>
      </c>
      <c r="D217" s="111" t="s">
        <v>172</v>
      </c>
      <c r="E217" s="112" t="s">
        <v>231</v>
      </c>
      <c r="F217" s="1"/>
    </row>
    <row r="218" spans="1:6" s="88" customFormat="1" x14ac:dyDescent="0.2">
      <c r="A218" s="113">
        <v>43612</v>
      </c>
      <c r="B218" s="110">
        <v>9.1999999999999993</v>
      </c>
      <c r="C218" s="111" t="s">
        <v>314</v>
      </c>
      <c r="D218" s="111" t="s">
        <v>312</v>
      </c>
      <c r="E218" s="112" t="s">
        <v>231</v>
      </c>
      <c r="F218" s="1"/>
    </row>
    <row r="219" spans="1:6" s="88" customFormat="1" x14ac:dyDescent="0.2">
      <c r="A219" s="113">
        <v>43612</v>
      </c>
      <c r="B219" s="110">
        <v>33.660499999999999</v>
      </c>
      <c r="C219" s="111" t="s">
        <v>208</v>
      </c>
      <c r="D219" s="111" t="s">
        <v>193</v>
      </c>
      <c r="E219" s="112" t="s">
        <v>231</v>
      </c>
      <c r="F219" s="1"/>
    </row>
    <row r="220" spans="1:6" s="88" customFormat="1" x14ac:dyDescent="0.2">
      <c r="A220" s="113">
        <v>43612</v>
      </c>
      <c r="B220" s="110">
        <v>35.534999999999997</v>
      </c>
      <c r="C220" s="111" t="s">
        <v>208</v>
      </c>
      <c r="D220" s="111" t="s">
        <v>193</v>
      </c>
      <c r="E220" s="112" t="s">
        <v>231</v>
      </c>
      <c r="F220" s="1"/>
    </row>
    <row r="221" spans="1:6" s="88" customFormat="1" x14ac:dyDescent="0.2">
      <c r="A221" s="113">
        <v>43612</v>
      </c>
      <c r="B221" s="110">
        <v>36.903500000000001</v>
      </c>
      <c r="C221" s="111" t="s">
        <v>208</v>
      </c>
      <c r="D221" s="111" t="s">
        <v>193</v>
      </c>
      <c r="E221" s="112" t="s">
        <v>231</v>
      </c>
      <c r="F221" s="1"/>
    </row>
    <row r="222" spans="1:6" s="88" customFormat="1" x14ac:dyDescent="0.2">
      <c r="A222" s="113">
        <v>43612</v>
      </c>
      <c r="B222" s="110">
        <v>41.997999999999998</v>
      </c>
      <c r="C222" s="111" t="s">
        <v>208</v>
      </c>
      <c r="D222" s="111" t="s">
        <v>255</v>
      </c>
      <c r="E222" s="112" t="s">
        <v>231</v>
      </c>
      <c r="F222" s="1"/>
    </row>
    <row r="223" spans="1:6" s="88" customFormat="1" x14ac:dyDescent="0.2">
      <c r="A223" s="113">
        <v>43612</v>
      </c>
      <c r="B223" s="110">
        <v>41.997999999999998</v>
      </c>
      <c r="C223" s="111" t="s">
        <v>208</v>
      </c>
      <c r="D223" s="111" t="s">
        <v>193</v>
      </c>
      <c r="E223" s="112" t="s">
        <v>231</v>
      </c>
      <c r="F223" s="1"/>
    </row>
    <row r="224" spans="1:6" s="88" customFormat="1" x14ac:dyDescent="0.2">
      <c r="A224" s="113">
        <v>43612</v>
      </c>
      <c r="B224" s="110">
        <v>78.498999999999995</v>
      </c>
      <c r="C224" s="111" t="s">
        <v>208</v>
      </c>
      <c r="D224" s="111" t="s">
        <v>171</v>
      </c>
      <c r="E224" s="112" t="s">
        <v>231</v>
      </c>
      <c r="F224" s="1"/>
    </row>
    <row r="225" spans="1:6" s="88" customFormat="1" x14ac:dyDescent="0.2">
      <c r="A225" s="113">
        <v>43613</v>
      </c>
      <c r="B225" s="110">
        <v>33</v>
      </c>
      <c r="C225" s="111" t="s">
        <v>203</v>
      </c>
      <c r="D225" s="111" t="s">
        <v>235</v>
      </c>
      <c r="E225" s="112" t="s">
        <v>231</v>
      </c>
      <c r="F225" s="1"/>
    </row>
    <row r="226" spans="1:6" s="88" customFormat="1" x14ac:dyDescent="0.2">
      <c r="A226" s="113">
        <v>43613</v>
      </c>
      <c r="B226" s="110">
        <v>174.99549999999999</v>
      </c>
      <c r="C226" s="111" t="s">
        <v>203</v>
      </c>
      <c r="D226" s="111" t="s">
        <v>169</v>
      </c>
      <c r="E226" s="112" t="s">
        <v>231</v>
      </c>
      <c r="F226" s="1"/>
    </row>
    <row r="227" spans="1:6" s="88" customFormat="1" x14ac:dyDescent="0.2">
      <c r="A227" s="113">
        <v>43615</v>
      </c>
      <c r="B227" s="110">
        <v>41.997999999999998</v>
      </c>
      <c r="C227" s="111" t="s">
        <v>209</v>
      </c>
      <c r="D227" s="111" t="s">
        <v>255</v>
      </c>
      <c r="E227" s="112" t="s">
        <v>240</v>
      </c>
      <c r="F227" s="1"/>
    </row>
    <row r="228" spans="1:6" s="88" customFormat="1" x14ac:dyDescent="0.2">
      <c r="A228" s="113">
        <v>43615</v>
      </c>
      <c r="B228" s="110">
        <v>57</v>
      </c>
      <c r="C228" s="111" t="s">
        <v>209</v>
      </c>
      <c r="D228" s="111" t="s">
        <v>193</v>
      </c>
      <c r="E228" s="112" t="s">
        <v>240</v>
      </c>
      <c r="F228" s="48"/>
    </row>
    <row r="229" spans="1:6" s="88" customFormat="1" x14ac:dyDescent="0.2">
      <c r="A229" s="113">
        <v>43615</v>
      </c>
      <c r="B229" s="110">
        <v>67.401499999999999</v>
      </c>
      <c r="C229" s="111" t="s">
        <v>209</v>
      </c>
      <c r="D229" s="111" t="s">
        <v>193</v>
      </c>
      <c r="E229" s="112" t="s">
        <v>240</v>
      </c>
      <c r="F229" s="29"/>
    </row>
    <row r="230" spans="1:6" s="88" customFormat="1" x14ac:dyDescent="0.2">
      <c r="A230" s="113">
        <v>43615</v>
      </c>
      <c r="B230" s="110">
        <v>695.61</v>
      </c>
      <c r="C230" s="111" t="s">
        <v>209</v>
      </c>
      <c r="D230" s="111" t="s">
        <v>172</v>
      </c>
      <c r="E230" s="112" t="s">
        <v>231</v>
      </c>
      <c r="F230" s="48"/>
    </row>
    <row r="231" spans="1:6" s="88" customFormat="1" x14ac:dyDescent="0.2">
      <c r="A231" s="113"/>
      <c r="B231" s="110"/>
      <c r="C231" s="111"/>
      <c r="D231" s="111"/>
      <c r="E231" s="112"/>
      <c r="F231" s="1"/>
    </row>
    <row r="232" spans="1:6" s="88" customFormat="1" hidden="1" x14ac:dyDescent="0.2">
      <c r="A232" s="113"/>
      <c r="B232" s="110"/>
      <c r="C232" s="111"/>
      <c r="D232" s="111"/>
      <c r="E232" s="112"/>
      <c r="F232" s="1"/>
    </row>
    <row r="233" spans="1:6" ht="19.5" customHeight="1" x14ac:dyDescent="0.2">
      <c r="A233" s="126" t="s">
        <v>155</v>
      </c>
      <c r="B233" s="127">
        <f>SUM(B47:B232)</f>
        <v>31079.950499999988</v>
      </c>
      <c r="C233" s="128" t="str">
        <f>IF(SUBTOTAL(3,B47:B232)=SUBTOTAL(103,B47:B232),'Summary and sign-off'!$A$47,'Summary and sign-off'!$A$48)</f>
        <v>Check - there are no hidden rows with data</v>
      </c>
      <c r="D233" s="174" t="str">
        <f>IF('Summary and sign-off'!F55='Summary and sign-off'!F53,'Summary and sign-off'!A50,'Summary and sign-off'!A49)</f>
        <v>Check - each entry provides sufficient information</v>
      </c>
      <c r="E233" s="174"/>
      <c r="F233" s="1"/>
    </row>
    <row r="234" spans="1:6" ht="10.5" customHeight="1" x14ac:dyDescent="0.2">
      <c r="A234" s="29"/>
      <c r="B234" s="24"/>
      <c r="C234" s="29"/>
      <c r="D234" s="29"/>
      <c r="E234" s="29"/>
      <c r="F234" s="1"/>
    </row>
    <row r="235" spans="1:6" ht="24.75" customHeight="1" x14ac:dyDescent="0.2">
      <c r="A235" s="175" t="s">
        <v>44</v>
      </c>
      <c r="B235" s="175"/>
      <c r="C235" s="175"/>
      <c r="D235" s="175"/>
      <c r="E235" s="175"/>
      <c r="F235" s="1"/>
    </row>
    <row r="236" spans="1:6" ht="27" customHeight="1" x14ac:dyDescent="0.2">
      <c r="A236" s="37" t="s">
        <v>49</v>
      </c>
      <c r="B236" s="37" t="s">
        <v>31</v>
      </c>
      <c r="C236" s="37" t="s">
        <v>147</v>
      </c>
      <c r="D236" s="37" t="s">
        <v>88</v>
      </c>
      <c r="E236" s="37" t="s">
        <v>76</v>
      </c>
      <c r="F236" s="1"/>
    </row>
    <row r="237" spans="1:6" s="88" customFormat="1" hidden="1" x14ac:dyDescent="0.2">
      <c r="A237" s="113"/>
      <c r="B237" s="110"/>
      <c r="C237" s="111"/>
      <c r="D237" s="111"/>
      <c r="E237" s="112"/>
      <c r="F237" s="1"/>
    </row>
    <row r="238" spans="1:6" s="88" customFormat="1" x14ac:dyDescent="0.2">
      <c r="A238" s="113">
        <v>43256</v>
      </c>
      <c r="B238" s="110">
        <v>9.6024999999999991</v>
      </c>
      <c r="C238" s="111" t="s">
        <v>170</v>
      </c>
      <c r="D238" s="111" t="s">
        <v>171</v>
      </c>
      <c r="E238" s="112" t="s">
        <v>225</v>
      </c>
      <c r="F238" s="1"/>
    </row>
    <row r="239" spans="1:6" s="88" customFormat="1" x14ac:dyDescent="0.2">
      <c r="A239" s="113">
        <v>43335</v>
      </c>
      <c r="B239" s="110">
        <v>9.4990000000000006</v>
      </c>
      <c r="C239" s="111" t="s">
        <v>226</v>
      </c>
      <c r="D239" s="111" t="s">
        <v>193</v>
      </c>
      <c r="E239" s="112" t="s">
        <v>225</v>
      </c>
      <c r="F239" s="1"/>
    </row>
    <row r="240" spans="1:6" s="88" customFormat="1" x14ac:dyDescent="0.2">
      <c r="A240" s="113">
        <v>43431</v>
      </c>
      <c r="B240" s="110">
        <v>15.801</v>
      </c>
      <c r="C240" s="111" t="s">
        <v>227</v>
      </c>
      <c r="D240" s="111" t="s">
        <v>193</v>
      </c>
      <c r="E240" s="112" t="s">
        <v>225</v>
      </c>
      <c r="F240" s="1"/>
    </row>
    <row r="241" spans="1:6" s="88" customFormat="1" x14ac:dyDescent="0.2">
      <c r="A241" s="113">
        <v>43509</v>
      </c>
      <c r="B241" s="110">
        <v>12.903</v>
      </c>
      <c r="C241" s="111" t="s">
        <v>228</v>
      </c>
      <c r="D241" s="111" t="s">
        <v>193</v>
      </c>
      <c r="E241" s="112" t="s">
        <v>225</v>
      </c>
      <c r="F241" s="1"/>
    </row>
    <row r="242" spans="1:6" s="88" customFormat="1" x14ac:dyDescent="0.2">
      <c r="A242" s="113">
        <v>43545</v>
      </c>
      <c r="B242" s="110">
        <v>20.5045</v>
      </c>
      <c r="C242" s="111" t="s">
        <v>197</v>
      </c>
      <c r="D242" s="111" t="s">
        <v>193</v>
      </c>
      <c r="E242" s="112" t="s">
        <v>225</v>
      </c>
      <c r="F242" s="1"/>
    </row>
    <row r="243" spans="1:6" s="88" customFormat="1" x14ac:dyDescent="0.2">
      <c r="A243" s="113">
        <v>43588</v>
      </c>
      <c r="B243" s="110">
        <v>13.9955</v>
      </c>
      <c r="C243" s="111" t="s">
        <v>197</v>
      </c>
      <c r="D243" s="111" t="s">
        <v>193</v>
      </c>
      <c r="E243" s="112" t="s">
        <v>225</v>
      </c>
      <c r="F243" s="48"/>
    </row>
    <row r="244" spans="1:6" s="88" customFormat="1" x14ac:dyDescent="0.2">
      <c r="A244" s="113">
        <v>43594</v>
      </c>
      <c r="B244" s="110">
        <v>15.996499999999999</v>
      </c>
      <c r="C244" s="111" t="s">
        <v>206</v>
      </c>
      <c r="D244" s="111" t="s">
        <v>171</v>
      </c>
      <c r="E244" s="112" t="s">
        <v>225</v>
      </c>
      <c r="F244" s="29"/>
    </row>
    <row r="245" spans="1:6" s="88" customFormat="1" x14ac:dyDescent="0.2">
      <c r="A245" s="113">
        <v>43598</v>
      </c>
      <c r="B245" s="110">
        <v>15.996499999999999</v>
      </c>
      <c r="C245" s="111" t="s">
        <v>206</v>
      </c>
      <c r="D245" s="111" t="s">
        <v>171</v>
      </c>
      <c r="E245" s="112" t="s">
        <v>225</v>
      </c>
      <c r="F245" s="28"/>
    </row>
    <row r="246" spans="1:6" s="88" customFormat="1" x14ac:dyDescent="0.2">
      <c r="A246" s="113">
        <v>43270</v>
      </c>
      <c r="B246" s="110">
        <v>12.397</v>
      </c>
      <c r="C246" s="111" t="s">
        <v>229</v>
      </c>
      <c r="D246" s="111" t="s">
        <v>193</v>
      </c>
      <c r="E246" s="112" t="s">
        <v>225</v>
      </c>
      <c r="F246" s="29"/>
    </row>
    <row r="247" spans="1:6" s="88" customFormat="1" x14ac:dyDescent="0.2">
      <c r="A247" s="113"/>
      <c r="B247" s="110"/>
      <c r="C247" s="111"/>
      <c r="D247" s="111"/>
      <c r="E247" s="112"/>
      <c r="F247" s="29"/>
    </row>
    <row r="248" spans="1:6" s="88" customFormat="1" x14ac:dyDescent="0.2">
      <c r="A248" s="113"/>
      <c r="B248" s="110"/>
      <c r="C248" s="111"/>
      <c r="D248" s="111"/>
      <c r="E248" s="112"/>
      <c r="F248" s="29"/>
    </row>
    <row r="249" spans="1:6" s="88" customFormat="1" hidden="1" x14ac:dyDescent="0.2">
      <c r="A249" s="113"/>
      <c r="B249" s="110"/>
      <c r="C249" s="111"/>
      <c r="D249" s="111"/>
      <c r="E249" s="112"/>
      <c r="F249" s="29"/>
    </row>
    <row r="250" spans="1:6" ht="19.5" customHeight="1" x14ac:dyDescent="0.2">
      <c r="A250" s="126" t="s">
        <v>152</v>
      </c>
      <c r="B250" s="127">
        <f>SUM(B237:B249)</f>
        <v>126.6955</v>
      </c>
      <c r="C250" s="128" t="str">
        <f>IF(SUBTOTAL(3,B237:B249)=SUBTOTAL(103,B237:B249),'Summary and sign-off'!$A$47,'Summary and sign-off'!$A$48)</f>
        <v>Check - there are no hidden rows with data</v>
      </c>
      <c r="D250" s="174" t="str">
        <f>IF('Summary and sign-off'!F56='Summary and sign-off'!F53,'Summary and sign-off'!A50,'Summary and sign-off'!A49)</f>
        <v>Check - each entry provides sufficient information</v>
      </c>
      <c r="E250" s="174"/>
      <c r="F250" s="48"/>
    </row>
    <row r="251" spans="1:6" ht="10.5" customHeight="1" x14ac:dyDescent="0.2">
      <c r="A251" s="29"/>
      <c r="B251" s="96"/>
      <c r="C251" s="24"/>
      <c r="D251" s="29"/>
      <c r="E251" s="29"/>
      <c r="F251" s="29"/>
    </row>
    <row r="252" spans="1:6" ht="34.5" customHeight="1" x14ac:dyDescent="0.2">
      <c r="A252" s="51" t="s">
        <v>1</v>
      </c>
      <c r="B252" s="97">
        <f>B41+B233+B250</f>
        <v>74446.52499999998</v>
      </c>
      <c r="C252" s="52"/>
      <c r="D252" s="52"/>
      <c r="E252" s="52"/>
      <c r="F252" s="29"/>
    </row>
    <row r="253" spans="1:6" x14ac:dyDescent="0.2">
      <c r="A253" s="29"/>
      <c r="B253" s="24"/>
      <c r="C253" s="29"/>
      <c r="D253" s="29"/>
      <c r="E253" s="29"/>
      <c r="F253" s="48"/>
    </row>
    <row r="254" spans="1:6" x14ac:dyDescent="0.2">
      <c r="A254" s="53" t="s">
        <v>8</v>
      </c>
      <c r="B254" s="27"/>
      <c r="C254" s="28"/>
      <c r="D254" s="28"/>
      <c r="E254" s="28"/>
      <c r="F254" s="48"/>
    </row>
    <row r="255" spans="1:6" ht="12.6" customHeight="1" x14ac:dyDescent="0.2">
      <c r="A255" s="25" t="s">
        <v>50</v>
      </c>
      <c r="B255" s="54"/>
      <c r="C255" s="54"/>
      <c r="D255" s="34"/>
      <c r="E255" s="34"/>
      <c r="F255" s="48"/>
    </row>
    <row r="256" spans="1:6" ht="12.95" customHeight="1" x14ac:dyDescent="0.2">
      <c r="A256" s="33" t="s">
        <v>156</v>
      </c>
      <c r="B256" s="29"/>
      <c r="C256" s="34"/>
      <c r="D256" s="29"/>
      <c r="E256" s="34"/>
      <c r="F256" s="48"/>
    </row>
    <row r="257" spans="1:6" x14ac:dyDescent="0.2">
      <c r="A257" s="33" t="s">
        <v>149</v>
      </c>
      <c r="B257" s="34"/>
      <c r="C257" s="34"/>
      <c r="D257" s="34"/>
      <c r="E257" s="55"/>
    </row>
    <row r="258" spans="1:6" x14ac:dyDescent="0.2">
      <c r="A258" s="25" t="s">
        <v>157</v>
      </c>
      <c r="B258" s="27"/>
      <c r="C258" s="28"/>
      <c r="D258" s="28"/>
      <c r="E258" s="28"/>
    </row>
    <row r="259" spans="1:6" ht="12.95" customHeight="1" x14ac:dyDescent="0.2">
      <c r="A259" s="33" t="s">
        <v>148</v>
      </c>
      <c r="B259" s="29"/>
      <c r="C259" s="34"/>
      <c r="D259" s="29"/>
      <c r="E259" s="34"/>
    </row>
    <row r="260" spans="1:6" x14ac:dyDescent="0.2">
      <c r="A260" s="33" t="s">
        <v>153</v>
      </c>
      <c r="B260" s="34"/>
      <c r="C260" s="34"/>
      <c r="D260" s="34"/>
      <c r="E260" s="55"/>
    </row>
    <row r="261" spans="1:6" x14ac:dyDescent="0.2">
      <c r="A261" s="38" t="s">
        <v>165</v>
      </c>
      <c r="B261" s="38"/>
      <c r="C261" s="38"/>
      <c r="D261" s="38"/>
      <c r="E261" s="55"/>
    </row>
    <row r="262" spans="1:6" x14ac:dyDescent="0.2">
      <c r="A262" s="42"/>
      <c r="B262" s="29"/>
      <c r="C262" s="29"/>
      <c r="D262" s="29"/>
      <c r="E262" s="48"/>
    </row>
    <row r="263" spans="1:6" hidden="1" x14ac:dyDescent="0.2">
      <c r="A263" s="42"/>
      <c r="B263" s="29"/>
      <c r="C263" s="29"/>
      <c r="D263" s="29"/>
      <c r="E263" s="48"/>
    </row>
    <row r="264" spans="1:6" hidden="1" x14ac:dyDescent="0.2">
      <c r="F264" s="48"/>
    </row>
    <row r="265" spans="1:6" hidden="1" x14ac:dyDescent="0.2">
      <c r="F265" s="48"/>
    </row>
    <row r="266" spans="1:6" hidden="1" x14ac:dyDescent="0.2">
      <c r="F266" s="48"/>
    </row>
    <row r="267" spans="1:6" hidden="1" x14ac:dyDescent="0.2">
      <c r="F267" s="48"/>
    </row>
    <row r="268" spans="1:6" ht="12.75" hidden="1" customHeight="1" x14ac:dyDescent="0.2">
      <c r="F268" s="48"/>
    </row>
    <row r="269" spans="1:6" hidden="1" x14ac:dyDescent="0.2"/>
    <row r="270" spans="1:6" hidden="1" x14ac:dyDescent="0.2"/>
    <row r="271" spans="1:6" hidden="1" x14ac:dyDescent="0.2">
      <c r="A271" s="56"/>
      <c r="B271" s="48"/>
      <c r="C271" s="48"/>
      <c r="D271" s="48"/>
      <c r="E271" s="48"/>
    </row>
    <row r="272" spans="1:6" hidden="1" x14ac:dyDescent="0.2">
      <c r="A272" s="56"/>
      <c r="B272" s="48"/>
      <c r="C272" s="48"/>
      <c r="D272" s="48"/>
      <c r="E272" s="48"/>
    </row>
    <row r="273" spans="1:5" hidden="1" x14ac:dyDescent="0.2">
      <c r="A273" s="56"/>
      <c r="B273" s="48"/>
      <c r="C273" s="48"/>
      <c r="D273" s="48"/>
      <c r="E273" s="48"/>
    </row>
    <row r="274" spans="1:5" hidden="1" x14ac:dyDescent="0.2">
      <c r="A274" s="56"/>
      <c r="B274" s="48"/>
      <c r="C274" s="48"/>
      <c r="D274" s="48"/>
      <c r="E274" s="48"/>
    </row>
    <row r="275" spans="1:5" hidden="1" x14ac:dyDescent="0.2">
      <c r="A275" s="56"/>
      <c r="B275" s="48"/>
      <c r="C275" s="48"/>
      <c r="D275" s="48"/>
      <c r="E275" s="48"/>
    </row>
    <row r="276" spans="1:5" hidden="1" x14ac:dyDescent="0.2"/>
    <row r="277" spans="1:5" hidden="1" x14ac:dyDescent="0.2"/>
    <row r="278" spans="1:5" hidden="1" x14ac:dyDescent="0.2"/>
    <row r="279" spans="1:5" hidden="1" x14ac:dyDescent="0.2"/>
    <row r="280" spans="1:5" hidden="1" x14ac:dyDescent="0.2"/>
    <row r="281" spans="1:5" hidden="1" x14ac:dyDescent="0.2"/>
    <row r="282" spans="1:5" hidden="1" x14ac:dyDescent="0.2"/>
    <row r="283" spans="1:5" x14ac:dyDescent="0.2"/>
    <row r="284" spans="1:5" x14ac:dyDescent="0.2"/>
    <row r="285" spans="1:5" x14ac:dyDescent="0.2"/>
    <row r="286" spans="1:5" x14ac:dyDescent="0.2"/>
    <row r="287" spans="1:5" x14ac:dyDescent="0.2"/>
    <row r="288" spans="1:5"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sheetData>
  <sheetProtection formatCells="0" formatRows="0" insertColumns="0" insertRows="0" deleteRows="0"/>
  <mergeCells count="15">
    <mergeCell ref="B7:E7"/>
    <mergeCell ref="B5:E5"/>
    <mergeCell ref="D250:E250"/>
    <mergeCell ref="A1:E1"/>
    <mergeCell ref="A45:E45"/>
    <mergeCell ref="A235:E235"/>
    <mergeCell ref="B2:E2"/>
    <mergeCell ref="B3:E3"/>
    <mergeCell ref="B4:E4"/>
    <mergeCell ref="A8:E8"/>
    <mergeCell ref="A9:E9"/>
    <mergeCell ref="B6:E6"/>
    <mergeCell ref="D41:E41"/>
    <mergeCell ref="D233:E233"/>
    <mergeCell ref="A10:E10"/>
  </mergeCells>
  <dataValidations xWindow="948" yWindow="663"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7:A249 A47:A232 A12:A40">
      <formula1>$B$4</formula1>
      <formula2>$B$5</formula2>
    </dataValidation>
    <dataValidation allowBlank="1" showInputMessage="1" showErrorMessage="1" prompt="Insert additional rows as needed:_x000a_- 'right click' on a row number (left of screen)_x000a_- select 'Insert' (this will insert a row above it)" sqref="A236 A46 A11"/>
  </dataValidations>
  <pageMargins left="0.70866141732283472" right="0.70866141732283472" top="0.74803149606299213" bottom="0.74803149606299213" header="0.31496062992125984" footer="0.31496062992125984"/>
  <pageSetup paperSize="9" scale="72"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xWindow="948" yWindow="66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B237:B249 B47:B232 B12:B40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76"/>
  <sheetViews>
    <sheetView zoomScaleNormal="100" workbookViewId="0">
      <selection activeCell="C21" sqref="C2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70" t="s">
        <v>6</v>
      </c>
      <c r="B1" s="170"/>
      <c r="C1" s="170"/>
      <c r="D1" s="170"/>
      <c r="E1" s="170"/>
      <c r="F1" s="40"/>
    </row>
    <row r="2" spans="1:6" ht="21" customHeight="1" x14ac:dyDescent="0.2">
      <c r="A2" s="4" t="s">
        <v>2</v>
      </c>
      <c r="B2" s="173" t="str">
        <f>'Summary and sign-off'!B2:F2</f>
        <v>Earthquake Commission</v>
      </c>
      <c r="C2" s="173"/>
      <c r="D2" s="173"/>
      <c r="E2" s="173"/>
      <c r="F2" s="40"/>
    </row>
    <row r="3" spans="1:6" ht="21" customHeight="1" x14ac:dyDescent="0.2">
      <c r="A3" s="4" t="s">
        <v>3</v>
      </c>
      <c r="B3" s="173" t="str">
        <f>'Summary and sign-off'!B3:F3</f>
        <v>Richard Miller</v>
      </c>
      <c r="C3" s="173"/>
      <c r="D3" s="173"/>
      <c r="E3" s="173"/>
      <c r="F3" s="40"/>
    </row>
    <row r="4" spans="1:6" ht="21" customHeight="1" x14ac:dyDescent="0.2">
      <c r="A4" s="4" t="s">
        <v>77</v>
      </c>
      <c r="B4" s="173">
        <f>'Summary and sign-off'!B4:F4</f>
        <v>43282</v>
      </c>
      <c r="C4" s="173"/>
      <c r="D4" s="173"/>
      <c r="E4" s="173"/>
      <c r="F4" s="40"/>
    </row>
    <row r="5" spans="1:6" ht="21" customHeight="1" x14ac:dyDescent="0.2">
      <c r="A5" s="4" t="s">
        <v>78</v>
      </c>
      <c r="B5" s="173">
        <f>'Summary and sign-off'!B5:F5</f>
        <v>43646</v>
      </c>
      <c r="C5" s="173"/>
      <c r="D5" s="173"/>
      <c r="E5" s="173"/>
      <c r="F5" s="40"/>
    </row>
    <row r="6" spans="1:6" ht="21" customHeight="1" x14ac:dyDescent="0.2">
      <c r="A6" s="4" t="s">
        <v>29</v>
      </c>
      <c r="B6" s="168" t="s">
        <v>64</v>
      </c>
      <c r="C6" s="168"/>
      <c r="D6" s="168"/>
      <c r="E6" s="168"/>
      <c r="F6" s="40"/>
    </row>
    <row r="7" spans="1:6" ht="21" customHeight="1" x14ac:dyDescent="0.2">
      <c r="A7" s="4" t="s">
        <v>104</v>
      </c>
      <c r="B7" s="168"/>
      <c r="C7" s="168"/>
      <c r="D7" s="168"/>
      <c r="E7" s="168"/>
      <c r="F7" s="40"/>
    </row>
    <row r="8" spans="1:6" ht="35.25" customHeight="1" x14ac:dyDescent="0.25">
      <c r="A8" s="183" t="s">
        <v>158</v>
      </c>
      <c r="B8" s="183"/>
      <c r="C8" s="184"/>
      <c r="D8" s="184"/>
      <c r="E8" s="184"/>
      <c r="F8" s="44"/>
    </row>
    <row r="9" spans="1:6" ht="35.25" customHeight="1" x14ac:dyDescent="0.25">
      <c r="A9" s="181" t="s">
        <v>135</v>
      </c>
      <c r="B9" s="182"/>
      <c r="C9" s="182"/>
      <c r="D9" s="182"/>
      <c r="E9" s="182"/>
      <c r="F9" s="44"/>
    </row>
    <row r="10" spans="1:6" ht="27" customHeight="1" x14ac:dyDescent="0.2">
      <c r="A10" s="37" t="s">
        <v>161</v>
      </c>
      <c r="B10" s="37" t="s">
        <v>31</v>
      </c>
      <c r="C10" s="37" t="s">
        <v>89</v>
      </c>
      <c r="D10" s="37" t="s">
        <v>87</v>
      </c>
      <c r="E10" s="37" t="s">
        <v>76</v>
      </c>
      <c r="F10" s="25"/>
    </row>
    <row r="11" spans="1:6" s="88" customFormat="1" hidden="1" x14ac:dyDescent="0.2">
      <c r="A11" s="109"/>
      <c r="B11" s="110"/>
      <c r="C11" s="115"/>
      <c r="D11" s="115"/>
      <c r="E11" s="116"/>
      <c r="F11" s="2"/>
    </row>
    <row r="12" spans="1:6" s="88" customFormat="1" x14ac:dyDescent="0.2">
      <c r="A12" s="158">
        <v>43264</v>
      </c>
      <c r="B12" s="110">
        <v>172.61</v>
      </c>
      <c r="C12" s="111" t="s">
        <v>257</v>
      </c>
      <c r="D12" s="111" t="s">
        <v>258</v>
      </c>
      <c r="E12" s="112" t="s">
        <v>231</v>
      </c>
    </row>
    <row r="13" spans="1:6" s="88" customFormat="1" x14ac:dyDescent="0.2">
      <c r="A13" s="158">
        <v>43350</v>
      </c>
      <c r="B13" s="110">
        <v>8.302999999999999</v>
      </c>
      <c r="C13" s="111" t="s">
        <v>259</v>
      </c>
      <c r="D13" s="111" t="s">
        <v>306</v>
      </c>
      <c r="E13" s="112" t="s">
        <v>225</v>
      </c>
      <c r="F13" s="2"/>
    </row>
    <row r="14" spans="1:6" s="88" customFormat="1" x14ac:dyDescent="0.2">
      <c r="A14" s="158">
        <v>43363</v>
      </c>
      <c r="B14" s="110">
        <v>7.6015000000000006</v>
      </c>
      <c r="C14" s="111" t="s">
        <v>260</v>
      </c>
      <c r="D14" s="111" t="s">
        <v>306</v>
      </c>
      <c r="E14" s="112" t="s">
        <v>225</v>
      </c>
      <c r="F14" s="2"/>
    </row>
    <row r="15" spans="1:6" s="88" customFormat="1" x14ac:dyDescent="0.2">
      <c r="A15" s="158">
        <v>43406</v>
      </c>
      <c r="B15" s="110">
        <v>294.39999999999998</v>
      </c>
      <c r="C15" s="111" t="s">
        <v>274</v>
      </c>
      <c r="D15" s="111" t="s">
        <v>307</v>
      </c>
      <c r="E15" s="112" t="s">
        <v>225</v>
      </c>
      <c r="F15" s="2"/>
    </row>
    <row r="16" spans="1:6" s="88" customFormat="1" x14ac:dyDescent="0.2">
      <c r="A16" s="158">
        <v>43412</v>
      </c>
      <c r="B16" s="110">
        <v>36.6965</v>
      </c>
      <c r="C16" s="111" t="s">
        <v>262</v>
      </c>
      <c r="D16" s="111" t="s">
        <v>316</v>
      </c>
      <c r="E16" s="112" t="s">
        <v>225</v>
      </c>
      <c r="F16" s="2"/>
    </row>
    <row r="17" spans="1:6" s="88" customFormat="1" x14ac:dyDescent="0.2">
      <c r="A17" s="158">
        <v>43426</v>
      </c>
      <c r="B17" s="110">
        <v>17.698499999999999</v>
      </c>
      <c r="C17" s="111" t="s">
        <v>262</v>
      </c>
      <c r="D17" s="111" t="s">
        <v>316</v>
      </c>
      <c r="E17" s="112" t="s">
        <v>225</v>
      </c>
      <c r="F17" s="2"/>
    </row>
    <row r="18" spans="1:6" s="88" customFormat="1" x14ac:dyDescent="0.2">
      <c r="A18" s="158">
        <v>43495</v>
      </c>
      <c r="B18" s="110">
        <v>9.0045000000000002</v>
      </c>
      <c r="C18" s="111" t="s">
        <v>268</v>
      </c>
      <c r="D18" s="111" t="s">
        <v>308</v>
      </c>
      <c r="E18" s="112" t="s">
        <v>225</v>
      </c>
      <c r="F18" s="2"/>
    </row>
    <row r="19" spans="1:6" s="88" customFormat="1" x14ac:dyDescent="0.2">
      <c r="A19" s="158">
        <v>43504</v>
      </c>
      <c r="B19" s="110">
        <v>56.948</v>
      </c>
      <c r="C19" s="111" t="s">
        <v>263</v>
      </c>
      <c r="D19" s="111" t="s">
        <v>316</v>
      </c>
      <c r="E19" s="112" t="s">
        <v>225</v>
      </c>
      <c r="F19" s="2"/>
    </row>
    <row r="20" spans="1:6" s="88" customFormat="1" x14ac:dyDescent="0.2">
      <c r="A20" s="158">
        <v>43530</v>
      </c>
      <c r="B20" s="110">
        <v>59.9955</v>
      </c>
      <c r="C20" s="111" t="s">
        <v>318</v>
      </c>
      <c r="D20" s="111" t="s">
        <v>319</v>
      </c>
      <c r="E20" s="112" t="s">
        <v>225</v>
      </c>
      <c r="F20" s="2"/>
    </row>
    <row r="21" spans="1:6" s="88" customFormat="1" x14ac:dyDescent="0.2">
      <c r="A21" s="158">
        <v>43531</v>
      </c>
      <c r="B21" s="110">
        <v>8.302999999999999</v>
      </c>
      <c r="C21" s="111" t="s">
        <v>264</v>
      </c>
      <c r="D21" s="111" t="s">
        <v>308</v>
      </c>
      <c r="E21" s="112" t="s">
        <v>225</v>
      </c>
      <c r="F21" s="2"/>
    </row>
    <row r="22" spans="1:6" s="88" customFormat="1" x14ac:dyDescent="0.2">
      <c r="A22" s="159">
        <v>43586</v>
      </c>
      <c r="B22" s="155">
        <v>74.8</v>
      </c>
      <c r="C22" s="156" t="s">
        <v>317</v>
      </c>
      <c r="D22" s="111" t="s">
        <v>305</v>
      </c>
      <c r="E22" s="112" t="s">
        <v>225</v>
      </c>
      <c r="F22" s="2"/>
    </row>
    <row r="23" spans="1:6" s="88" customFormat="1" x14ac:dyDescent="0.2">
      <c r="A23" s="113"/>
      <c r="B23" s="110"/>
      <c r="C23" s="115"/>
      <c r="D23" s="115"/>
      <c r="E23" s="116"/>
      <c r="F23" s="2"/>
    </row>
    <row r="24" spans="1:6" s="88" customFormat="1" x14ac:dyDescent="0.2">
      <c r="A24" s="109"/>
      <c r="B24" s="110"/>
      <c r="C24" s="115"/>
      <c r="D24" s="115"/>
      <c r="E24" s="116"/>
      <c r="F24" s="2"/>
    </row>
    <row r="25" spans="1:6" s="88" customFormat="1" ht="11.25" hidden="1" customHeight="1" x14ac:dyDescent="0.2">
      <c r="A25" s="109"/>
      <c r="B25" s="110"/>
      <c r="C25" s="115"/>
      <c r="D25" s="115"/>
      <c r="E25" s="116"/>
      <c r="F25" s="2"/>
    </row>
    <row r="26" spans="1:6" ht="34.5" customHeight="1" x14ac:dyDescent="0.2">
      <c r="A26" s="89" t="s">
        <v>129</v>
      </c>
      <c r="B26" s="101">
        <f>SUM(B11:B25)</f>
        <v>746.36049999999989</v>
      </c>
      <c r="C26" s="121" t="str">
        <f>IF(SUBTOTAL(3,B11:B25)=SUBTOTAL(103,B11:B25),'Summary and sign-off'!$A$47,'Summary and sign-off'!$A$48)</f>
        <v>Check - there are no hidden rows with data</v>
      </c>
      <c r="D26" s="174" t="str">
        <f>IF('Summary and sign-off'!F57='Summary and sign-off'!F53,'Summary and sign-off'!A50,'Summary and sign-off'!A49)</f>
        <v>Check - each entry provides sufficient information</v>
      </c>
      <c r="E26" s="174"/>
      <c r="F26" s="2"/>
    </row>
    <row r="27" spans="1:6" x14ac:dyDescent="0.2">
      <c r="A27" s="23"/>
      <c r="B27" s="22"/>
      <c r="C27" s="22"/>
      <c r="D27" s="22"/>
      <c r="E27" s="22"/>
      <c r="F27" s="40"/>
    </row>
    <row r="28" spans="1:6" x14ac:dyDescent="0.2">
      <c r="A28" s="23" t="s">
        <v>8</v>
      </c>
      <c r="B28" s="24"/>
      <c r="C28" s="29"/>
      <c r="D28" s="22"/>
      <c r="E28" s="22"/>
      <c r="F28" s="40"/>
    </row>
    <row r="29" spans="1:6" ht="12.75" customHeight="1" x14ac:dyDescent="0.2">
      <c r="A29" s="25" t="s">
        <v>160</v>
      </c>
      <c r="B29" s="25"/>
      <c r="C29" s="25"/>
      <c r="D29" s="25"/>
      <c r="E29" s="25"/>
      <c r="F29" s="40"/>
    </row>
    <row r="30" spans="1:6" x14ac:dyDescent="0.2">
      <c r="A30" s="25" t="s">
        <v>159</v>
      </c>
      <c r="B30" s="33"/>
      <c r="C30" s="45"/>
      <c r="D30" s="46"/>
      <c r="E30" s="46"/>
      <c r="F30" s="40"/>
    </row>
    <row r="31" spans="1:6" x14ac:dyDescent="0.2">
      <c r="A31" s="25" t="s">
        <v>157</v>
      </c>
      <c r="B31" s="27"/>
      <c r="C31" s="28"/>
      <c r="D31" s="28"/>
      <c r="E31" s="28"/>
      <c r="F31" s="29"/>
    </row>
    <row r="32" spans="1:6" x14ac:dyDescent="0.2">
      <c r="A32" s="33" t="s">
        <v>13</v>
      </c>
      <c r="B32" s="33"/>
      <c r="C32" s="45"/>
      <c r="D32" s="45"/>
      <c r="E32" s="45"/>
      <c r="F32" s="40"/>
    </row>
    <row r="33" spans="1:6" ht="12.75" customHeight="1" x14ac:dyDescent="0.2">
      <c r="A33" s="33" t="s">
        <v>166</v>
      </c>
      <c r="B33" s="33"/>
      <c r="C33" s="47"/>
      <c r="D33" s="47"/>
      <c r="E33" s="35"/>
      <c r="F33" s="40"/>
    </row>
    <row r="34" spans="1:6" x14ac:dyDescent="0.2">
      <c r="A34" s="22"/>
      <c r="B34" s="22"/>
      <c r="C34" s="22"/>
      <c r="D34" s="22"/>
      <c r="E34" s="22"/>
      <c r="F34" s="40"/>
    </row>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sheetData>
  <sheetProtection formatCells="0" insertRows="0" deleteRows="0"/>
  <mergeCells count="10">
    <mergeCell ref="D26:E26"/>
    <mergeCell ref="B6:E6"/>
    <mergeCell ref="B5:E5"/>
    <mergeCell ref="A1:E1"/>
    <mergeCell ref="A9:E9"/>
    <mergeCell ref="B2:E2"/>
    <mergeCell ref="B3:E3"/>
    <mergeCell ref="B4:E4"/>
    <mergeCell ref="A8:E8"/>
    <mergeCell ref="B7:E7"/>
  </mergeCells>
  <dataValidations xWindow="152" yWindow="543"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xWindow="152" yWindow="54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M104"/>
  <sheetViews>
    <sheetView zoomScaleNormal="100" workbookViewId="0">
      <selection activeCell="C19" sqref="C1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70" t="s">
        <v>6</v>
      </c>
      <c r="B1" s="170"/>
      <c r="C1" s="170"/>
      <c r="D1" s="170"/>
      <c r="E1" s="170"/>
      <c r="F1" s="26"/>
    </row>
    <row r="2" spans="1:6" ht="21" customHeight="1" x14ac:dyDescent="0.2">
      <c r="A2" s="4" t="s">
        <v>2</v>
      </c>
      <c r="B2" s="173" t="str">
        <f>'Summary and sign-off'!B2:F2</f>
        <v>Earthquake Commission</v>
      </c>
      <c r="C2" s="173"/>
      <c r="D2" s="173"/>
      <c r="E2" s="173"/>
      <c r="F2" s="26"/>
    </row>
    <row r="3" spans="1:6" ht="21" customHeight="1" x14ac:dyDescent="0.2">
      <c r="A3" s="4" t="s">
        <v>3</v>
      </c>
      <c r="B3" s="173" t="str">
        <f>'Summary and sign-off'!B3:F3</f>
        <v>Richard Miller</v>
      </c>
      <c r="C3" s="173"/>
      <c r="D3" s="173"/>
      <c r="E3" s="173"/>
      <c r="F3" s="26"/>
    </row>
    <row r="4" spans="1:6" ht="21" customHeight="1" x14ac:dyDescent="0.2">
      <c r="A4" s="4" t="s">
        <v>77</v>
      </c>
      <c r="B4" s="173">
        <f>'Summary and sign-off'!B4:F4</f>
        <v>43282</v>
      </c>
      <c r="C4" s="173"/>
      <c r="D4" s="173"/>
      <c r="E4" s="173"/>
      <c r="F4" s="26"/>
    </row>
    <row r="5" spans="1:6" ht="21" customHeight="1" x14ac:dyDescent="0.2">
      <c r="A5" s="4" t="s">
        <v>78</v>
      </c>
      <c r="B5" s="173">
        <f>'Summary and sign-off'!B5:F5</f>
        <v>43646</v>
      </c>
      <c r="C5" s="173"/>
      <c r="D5" s="173"/>
      <c r="E5" s="173"/>
      <c r="F5" s="26"/>
    </row>
    <row r="6" spans="1:6" ht="21" customHeight="1" x14ac:dyDescent="0.2">
      <c r="A6" s="4" t="s">
        <v>29</v>
      </c>
      <c r="B6" s="168" t="s">
        <v>64</v>
      </c>
      <c r="C6" s="168"/>
      <c r="D6" s="168"/>
      <c r="E6" s="168"/>
      <c r="F6" s="36"/>
    </row>
    <row r="7" spans="1:6" ht="21" customHeight="1" x14ac:dyDescent="0.2">
      <c r="A7" s="4" t="s">
        <v>104</v>
      </c>
      <c r="B7" s="168"/>
      <c r="C7" s="168"/>
      <c r="D7" s="168"/>
      <c r="E7" s="168"/>
      <c r="F7" s="36"/>
    </row>
    <row r="8" spans="1:6" ht="35.25" customHeight="1" x14ac:dyDescent="0.2">
      <c r="A8" s="177" t="s">
        <v>0</v>
      </c>
      <c r="B8" s="177"/>
      <c r="C8" s="184"/>
      <c r="D8" s="184"/>
      <c r="E8" s="184"/>
      <c r="F8" s="26"/>
    </row>
    <row r="9" spans="1:6" ht="35.25" customHeight="1" x14ac:dyDescent="0.2">
      <c r="A9" s="185" t="s">
        <v>127</v>
      </c>
      <c r="B9" s="186"/>
      <c r="C9" s="186"/>
      <c r="D9" s="186"/>
      <c r="E9" s="186"/>
      <c r="F9" s="26"/>
    </row>
    <row r="10" spans="1:6" ht="27" customHeight="1" x14ac:dyDescent="0.2">
      <c r="A10" s="37" t="s">
        <v>49</v>
      </c>
      <c r="B10" s="37" t="s">
        <v>31</v>
      </c>
      <c r="C10" s="37" t="s">
        <v>51</v>
      </c>
      <c r="D10" s="37" t="s">
        <v>162</v>
      </c>
      <c r="E10" s="37" t="s">
        <v>76</v>
      </c>
      <c r="F10" s="38"/>
    </row>
    <row r="11" spans="1:6" s="88" customFormat="1" hidden="1" x14ac:dyDescent="0.2">
      <c r="A11" s="109"/>
      <c r="B11" s="110"/>
      <c r="C11" s="115"/>
      <c r="D11" s="115"/>
      <c r="E11" s="116"/>
      <c r="F11" s="3"/>
    </row>
    <row r="12" spans="1:6" s="88" customFormat="1" x14ac:dyDescent="0.2">
      <c r="A12" s="158">
        <v>43255</v>
      </c>
      <c r="B12" s="110">
        <v>1380</v>
      </c>
      <c r="C12" s="111" t="s">
        <v>315</v>
      </c>
      <c r="D12" s="111" t="s">
        <v>325</v>
      </c>
      <c r="E12" s="116" t="s">
        <v>225</v>
      </c>
      <c r="F12" s="161"/>
    </row>
    <row r="13" spans="1:6" s="88" customFormat="1" x14ac:dyDescent="0.2">
      <c r="A13" s="159">
        <v>43373</v>
      </c>
      <c r="B13" s="155">
        <v>495</v>
      </c>
      <c r="C13" s="156" t="s">
        <v>261</v>
      </c>
      <c r="D13" s="156" t="s">
        <v>269</v>
      </c>
      <c r="E13" s="116" t="s">
        <v>270</v>
      </c>
      <c r="F13" s="161"/>
    </row>
    <row r="14" spans="1:6" s="88" customFormat="1" x14ac:dyDescent="0.2">
      <c r="A14" s="159">
        <v>43556</v>
      </c>
      <c r="B14" s="155">
        <v>2070</v>
      </c>
      <c r="C14" s="156" t="s">
        <v>315</v>
      </c>
      <c r="D14" s="156" t="s">
        <v>326</v>
      </c>
      <c r="E14" s="116" t="s">
        <v>225</v>
      </c>
      <c r="F14" s="161"/>
    </row>
    <row r="15" spans="1:6" s="88" customFormat="1" x14ac:dyDescent="0.2">
      <c r="A15" s="159">
        <v>43532</v>
      </c>
      <c r="B15" s="155">
        <v>600</v>
      </c>
      <c r="C15" s="156" t="s">
        <v>315</v>
      </c>
      <c r="D15" s="156" t="s">
        <v>327</v>
      </c>
      <c r="E15" s="116" t="s">
        <v>225</v>
      </c>
      <c r="F15" s="161"/>
    </row>
    <row r="16" spans="1:6" s="88" customFormat="1" x14ac:dyDescent="0.2">
      <c r="A16" s="159">
        <v>43596</v>
      </c>
      <c r="B16" s="155">
        <v>259</v>
      </c>
      <c r="C16" s="156" t="s">
        <v>265</v>
      </c>
      <c r="D16" s="156" t="s">
        <v>266</v>
      </c>
      <c r="E16" s="116" t="s">
        <v>270</v>
      </c>
      <c r="F16" s="3"/>
    </row>
    <row r="17" spans="1:6" s="88" customFormat="1" x14ac:dyDescent="0.2">
      <c r="A17" s="159">
        <v>43424</v>
      </c>
      <c r="B17" s="155">
        <v>494.5</v>
      </c>
      <c r="C17" s="156" t="s">
        <v>267</v>
      </c>
      <c r="D17" s="156" t="s">
        <v>309</v>
      </c>
      <c r="E17" s="116" t="s">
        <v>243</v>
      </c>
      <c r="F17" s="3"/>
    </row>
    <row r="18" spans="1:6" s="88" customFormat="1" x14ac:dyDescent="0.2">
      <c r="A18" s="158"/>
      <c r="B18" s="110"/>
      <c r="C18" s="111"/>
      <c r="D18" s="111"/>
      <c r="E18" s="116"/>
      <c r="F18" s="3"/>
    </row>
    <row r="19" spans="1:6" s="88" customFormat="1" x14ac:dyDescent="0.2">
      <c r="A19" s="109"/>
      <c r="B19" s="110"/>
      <c r="C19" s="115"/>
      <c r="D19" s="115"/>
      <c r="E19" s="116"/>
      <c r="F19" s="3"/>
    </row>
    <row r="20" spans="1:6" s="88" customFormat="1" hidden="1" x14ac:dyDescent="0.2">
      <c r="A20" s="109"/>
      <c r="B20" s="110"/>
      <c r="C20" s="115"/>
      <c r="D20" s="115"/>
      <c r="E20" s="116"/>
      <c r="F20" s="3"/>
    </row>
    <row r="21" spans="1:6" ht="34.5" customHeight="1" x14ac:dyDescent="0.2">
      <c r="A21" s="89" t="s">
        <v>136</v>
      </c>
      <c r="B21" s="101">
        <f>SUM(B11:B20)</f>
        <v>5298.5</v>
      </c>
      <c r="C21" s="121" t="str">
        <f>IF(SUBTOTAL(3,B11:B20)=SUBTOTAL(103,B11:B20),'Summary and sign-off'!$A$47,'Summary and sign-off'!$A$48)</f>
        <v>Check - there are no hidden rows with data</v>
      </c>
      <c r="D21" s="174" t="str">
        <f>IF('Summary and sign-off'!F58='Summary and sign-off'!F53,'Summary and sign-off'!A50,'Summary and sign-off'!A49)</f>
        <v>Check - each entry provides sufficient information</v>
      </c>
      <c r="E21" s="174"/>
      <c r="F21" s="39"/>
    </row>
    <row r="22" spans="1:6" ht="14.1" customHeight="1" x14ac:dyDescent="0.2">
      <c r="A22" s="40"/>
      <c r="B22" s="29"/>
      <c r="C22" s="22"/>
      <c r="D22" s="22"/>
      <c r="E22" s="22"/>
      <c r="F22" s="26"/>
    </row>
    <row r="23" spans="1:6" x14ac:dyDescent="0.2">
      <c r="A23" s="23" t="s">
        <v>7</v>
      </c>
      <c r="B23" s="22"/>
      <c r="C23" s="22"/>
      <c r="D23" s="22"/>
      <c r="E23" s="22"/>
      <c r="F23" s="26"/>
    </row>
    <row r="24" spans="1:6" ht="12.6" customHeight="1" x14ac:dyDescent="0.2">
      <c r="A24" s="25" t="s">
        <v>50</v>
      </c>
      <c r="B24" s="22"/>
      <c r="C24" s="22"/>
      <c r="D24" s="22"/>
      <c r="E24" s="22"/>
      <c r="F24" s="26"/>
    </row>
    <row r="25" spans="1:6" x14ac:dyDescent="0.2">
      <c r="A25" s="25" t="s">
        <v>157</v>
      </c>
      <c r="B25" s="27"/>
      <c r="C25" s="28"/>
      <c r="D25" s="28"/>
      <c r="E25" s="28"/>
      <c r="F25" s="29"/>
    </row>
    <row r="26" spans="1:6" x14ac:dyDescent="0.2">
      <c r="A26" s="33" t="s">
        <v>13</v>
      </c>
      <c r="B26" s="34"/>
      <c r="C26" s="29"/>
      <c r="D26" s="29"/>
      <c r="E26" s="29"/>
      <c r="F26" s="29"/>
    </row>
    <row r="27" spans="1:6" ht="12.75" customHeight="1" x14ac:dyDescent="0.2">
      <c r="A27" s="33" t="s">
        <v>166</v>
      </c>
      <c r="B27" s="41"/>
      <c r="C27" s="35"/>
      <c r="D27" s="35"/>
      <c r="E27" s="35"/>
      <c r="F27" s="35"/>
    </row>
    <row r="28" spans="1:6" x14ac:dyDescent="0.2">
      <c r="A28" s="40"/>
      <c r="B28" s="42"/>
      <c r="C28" s="22"/>
      <c r="D28" s="22"/>
      <c r="E28" s="22"/>
      <c r="F28" s="40"/>
    </row>
    <row r="29" spans="1:6" hidden="1" x14ac:dyDescent="0.2">
      <c r="A29" s="22"/>
      <c r="B29" s="22"/>
      <c r="C29" s="22"/>
      <c r="D29" s="22"/>
      <c r="E29" s="40"/>
    </row>
    <row r="30" spans="1:6" ht="12.75" hidden="1" customHeight="1" x14ac:dyDescent="0.2"/>
    <row r="31" spans="1:6" hidden="1" x14ac:dyDescent="0.2">
      <c r="A31" s="43"/>
      <c r="B31" s="43"/>
      <c r="C31" s="43"/>
      <c r="D31" s="43"/>
      <c r="E31" s="43"/>
      <c r="F31" s="26"/>
    </row>
    <row r="32" spans="1:6" hidden="1" x14ac:dyDescent="0.2">
      <c r="A32" s="43"/>
      <c r="B32" s="43"/>
      <c r="C32" s="43"/>
      <c r="D32" s="43"/>
      <c r="E32" s="43"/>
      <c r="F32" s="26"/>
    </row>
    <row r="33" spans="1:6" hidden="1" x14ac:dyDescent="0.2">
      <c r="A33" s="43"/>
      <c r="B33" s="43"/>
      <c r="C33" s="43"/>
      <c r="D33" s="43"/>
      <c r="E33" s="43"/>
      <c r="F33" s="26"/>
    </row>
    <row r="34" spans="1:6" hidden="1" x14ac:dyDescent="0.2">
      <c r="A34" s="43"/>
      <c r="B34" s="43"/>
      <c r="C34" s="43"/>
      <c r="D34" s="43"/>
      <c r="E34" s="43"/>
      <c r="F34" s="26"/>
    </row>
    <row r="35" spans="1:6" hidden="1" x14ac:dyDescent="0.2">
      <c r="A35" s="43"/>
      <c r="B35" s="43"/>
      <c r="C35" s="43"/>
      <c r="D35" s="43"/>
      <c r="E35" s="43"/>
      <c r="F35" s="26"/>
    </row>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sheetData>
  <sheetProtection formatCells="0" insertRows="0" deleteRows="0"/>
  <mergeCells count="10">
    <mergeCell ref="D21:E21"/>
    <mergeCell ref="B6:E6"/>
    <mergeCell ref="B5:E5"/>
    <mergeCell ref="B7:E7"/>
    <mergeCell ref="A1:E1"/>
    <mergeCell ref="B2:E2"/>
    <mergeCell ref="B3:E3"/>
    <mergeCell ref="B4:E4"/>
    <mergeCell ref="A9:E9"/>
    <mergeCell ref="A8:E8"/>
  </mergeCells>
  <dataValidations xWindow="1081" yWindow="332"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xWindow="1081" yWindow="33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211"/>
  <sheetViews>
    <sheetView topLeftCell="A16" zoomScaleNormal="100" workbookViewId="0">
      <selection activeCell="E42" sqref="E42"/>
    </sheetView>
  </sheetViews>
  <sheetFormatPr defaultColWidth="0" defaultRowHeight="12.75" zeroHeight="1" x14ac:dyDescent="0.2"/>
  <cols>
    <col min="1" max="1" width="35.7109375" style="17" customWidth="1"/>
    <col min="2" max="2" width="54.140625" style="17" customWidth="1"/>
    <col min="3" max="3" width="21.5703125" style="17" customWidth="1"/>
    <col min="4" max="4" width="27.285156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7" ht="26.25" customHeight="1" x14ac:dyDescent="0.2">
      <c r="A1" s="170" t="s">
        <v>32</v>
      </c>
      <c r="B1" s="170"/>
      <c r="C1" s="170"/>
      <c r="D1" s="170"/>
      <c r="E1" s="170"/>
      <c r="F1" s="170"/>
    </row>
    <row r="2" spans="1:7" ht="21" customHeight="1" x14ac:dyDescent="0.2">
      <c r="A2" s="4" t="s">
        <v>2</v>
      </c>
      <c r="B2" s="173" t="str">
        <f>'Summary and sign-off'!B2:F2</f>
        <v>Earthquake Commission</v>
      </c>
      <c r="C2" s="173"/>
      <c r="D2" s="173"/>
      <c r="E2" s="173"/>
      <c r="F2" s="173"/>
    </row>
    <row r="3" spans="1:7" ht="21" customHeight="1" x14ac:dyDescent="0.2">
      <c r="A3" s="4" t="s">
        <v>3</v>
      </c>
      <c r="B3" s="173" t="str">
        <f>'Summary and sign-off'!B3:F3</f>
        <v>Richard Miller</v>
      </c>
      <c r="C3" s="173"/>
      <c r="D3" s="173"/>
      <c r="E3" s="173"/>
      <c r="F3" s="173"/>
    </row>
    <row r="4" spans="1:7" ht="21" customHeight="1" x14ac:dyDescent="0.2">
      <c r="A4" s="4" t="s">
        <v>77</v>
      </c>
      <c r="B4" s="173">
        <f>'Summary and sign-off'!B4:F4</f>
        <v>43282</v>
      </c>
      <c r="C4" s="173"/>
      <c r="D4" s="173"/>
      <c r="E4" s="173"/>
      <c r="F4" s="173"/>
    </row>
    <row r="5" spans="1:7" ht="21" customHeight="1" x14ac:dyDescent="0.2">
      <c r="A5" s="4" t="s">
        <v>78</v>
      </c>
      <c r="B5" s="173">
        <f>'Summary and sign-off'!B5:F5</f>
        <v>43646</v>
      </c>
      <c r="C5" s="173"/>
      <c r="D5" s="173"/>
      <c r="E5" s="173"/>
      <c r="F5" s="173"/>
    </row>
    <row r="6" spans="1:7" ht="21" customHeight="1" x14ac:dyDescent="0.2">
      <c r="A6" s="4" t="s">
        <v>167</v>
      </c>
      <c r="B6" s="168" t="s">
        <v>64</v>
      </c>
      <c r="C6" s="168"/>
      <c r="D6" s="168"/>
      <c r="E6" s="168"/>
      <c r="F6" s="168"/>
    </row>
    <row r="7" spans="1:7" ht="21" customHeight="1" x14ac:dyDescent="0.2">
      <c r="A7" s="4" t="s">
        <v>104</v>
      </c>
      <c r="B7" s="168"/>
      <c r="C7" s="168"/>
      <c r="D7" s="168"/>
      <c r="E7" s="168"/>
      <c r="F7" s="168"/>
    </row>
    <row r="8" spans="1:7" ht="36" customHeight="1" x14ac:dyDescent="0.2">
      <c r="A8" s="177" t="s">
        <v>52</v>
      </c>
      <c r="B8" s="177"/>
      <c r="C8" s="177"/>
      <c r="D8" s="177"/>
      <c r="E8" s="177"/>
      <c r="F8" s="177"/>
    </row>
    <row r="9" spans="1:7" ht="36" customHeight="1" x14ac:dyDescent="0.2">
      <c r="A9" s="185" t="s">
        <v>134</v>
      </c>
      <c r="B9" s="186"/>
      <c r="C9" s="186"/>
      <c r="D9" s="186"/>
      <c r="E9" s="186"/>
      <c r="F9" s="186"/>
    </row>
    <row r="10" spans="1:7" ht="39" customHeight="1" x14ac:dyDescent="0.2">
      <c r="A10" s="18" t="s">
        <v>49</v>
      </c>
      <c r="B10" s="9" t="s">
        <v>163</v>
      </c>
      <c r="C10" s="9" t="s">
        <v>82</v>
      </c>
      <c r="D10" s="9" t="s">
        <v>33</v>
      </c>
      <c r="E10" s="9" t="s">
        <v>83</v>
      </c>
      <c r="F10" s="9" t="s">
        <v>126</v>
      </c>
    </row>
    <row r="11" spans="1:7" s="88" customFormat="1" hidden="1" x14ac:dyDescent="0.2">
      <c r="A11" s="113"/>
      <c r="B11" s="115"/>
      <c r="C11" s="120"/>
      <c r="D11" s="115"/>
      <c r="E11" s="117"/>
      <c r="F11" s="116"/>
    </row>
    <row r="12" spans="1:7" s="88" customFormat="1" x14ac:dyDescent="0.2">
      <c r="A12" s="113">
        <v>43307</v>
      </c>
      <c r="B12" s="118" t="s">
        <v>278</v>
      </c>
      <c r="C12" s="118" t="s">
        <v>36</v>
      </c>
      <c r="D12" s="118" t="s">
        <v>279</v>
      </c>
      <c r="E12" s="117">
        <v>50</v>
      </c>
      <c r="F12" s="118"/>
      <c r="G12" s="17"/>
    </row>
    <row r="13" spans="1:7" s="88" customFormat="1" x14ac:dyDescent="0.2">
      <c r="A13" s="113">
        <v>43307</v>
      </c>
      <c r="B13" s="118" t="s">
        <v>324</v>
      </c>
      <c r="C13" s="118" t="s">
        <v>34</v>
      </c>
      <c r="D13" s="118" t="s">
        <v>281</v>
      </c>
      <c r="E13" s="117">
        <v>100</v>
      </c>
      <c r="F13" s="118"/>
      <c r="G13" s="17"/>
    </row>
    <row r="14" spans="1:7" s="88" customFormat="1" x14ac:dyDescent="0.2">
      <c r="A14" s="113">
        <v>43315</v>
      </c>
      <c r="B14" s="118" t="s">
        <v>320</v>
      </c>
      <c r="C14" s="118" t="s">
        <v>36</v>
      </c>
      <c r="D14" s="118" t="s">
        <v>275</v>
      </c>
      <c r="E14" s="117">
        <v>190</v>
      </c>
      <c r="F14" s="118"/>
      <c r="G14" s="17"/>
    </row>
    <row r="15" spans="1:7" s="88" customFormat="1" x14ac:dyDescent="0.2">
      <c r="A15" s="113">
        <v>43321</v>
      </c>
      <c r="B15" s="118" t="s">
        <v>277</v>
      </c>
      <c r="C15" s="118" t="s">
        <v>36</v>
      </c>
      <c r="D15" s="118" t="s">
        <v>276</v>
      </c>
      <c r="E15" s="117">
        <v>50</v>
      </c>
      <c r="F15" s="118"/>
      <c r="G15" s="17"/>
    </row>
    <row r="16" spans="1:7" s="88" customFormat="1" x14ac:dyDescent="0.2">
      <c r="A16" s="113">
        <v>43370</v>
      </c>
      <c r="B16" s="118" t="s">
        <v>310</v>
      </c>
      <c r="C16" s="118" t="s">
        <v>36</v>
      </c>
      <c r="D16" s="118" t="s">
        <v>282</v>
      </c>
      <c r="E16" s="117">
        <v>200</v>
      </c>
      <c r="F16" s="118"/>
      <c r="G16" s="17"/>
    </row>
    <row r="17" spans="1:7" s="88" customFormat="1" x14ac:dyDescent="0.2">
      <c r="A17" s="113">
        <v>43408</v>
      </c>
      <c r="B17" s="118" t="s">
        <v>286</v>
      </c>
      <c r="C17" s="118" t="s">
        <v>34</v>
      </c>
      <c r="D17" s="118" t="s">
        <v>287</v>
      </c>
      <c r="E17" s="117">
        <v>50</v>
      </c>
      <c r="F17" s="118"/>
      <c r="G17" s="17"/>
    </row>
    <row r="18" spans="1:7" s="88" customFormat="1" x14ac:dyDescent="0.2">
      <c r="A18" s="113">
        <v>43412</v>
      </c>
      <c r="B18" s="118" t="s">
        <v>284</v>
      </c>
      <c r="C18" s="118" t="s">
        <v>36</v>
      </c>
      <c r="D18" s="118" t="s">
        <v>285</v>
      </c>
      <c r="E18" s="117">
        <v>100</v>
      </c>
      <c r="F18" s="118"/>
      <c r="G18" s="17"/>
    </row>
    <row r="19" spans="1:7" s="88" customFormat="1" x14ac:dyDescent="0.2">
      <c r="A19" s="113">
        <v>43419</v>
      </c>
      <c r="B19" s="118" t="s">
        <v>311</v>
      </c>
      <c r="C19" s="118" t="s">
        <v>34</v>
      </c>
      <c r="D19" s="118" t="s">
        <v>283</v>
      </c>
      <c r="E19" s="117">
        <v>50</v>
      </c>
      <c r="F19" s="118"/>
      <c r="G19" s="17"/>
    </row>
    <row r="20" spans="1:7" s="88" customFormat="1" x14ac:dyDescent="0.2">
      <c r="A20" s="113">
        <v>43424</v>
      </c>
      <c r="B20" s="118" t="s">
        <v>288</v>
      </c>
      <c r="C20" s="118" t="s">
        <v>36</v>
      </c>
      <c r="D20" s="118" t="s">
        <v>289</v>
      </c>
      <c r="E20" s="117">
        <v>34</v>
      </c>
      <c r="F20" s="118" t="s">
        <v>303</v>
      </c>
      <c r="G20" s="17"/>
    </row>
    <row r="21" spans="1:7" s="88" customFormat="1" x14ac:dyDescent="0.2">
      <c r="A21" s="113">
        <v>43438</v>
      </c>
      <c r="B21" s="118" t="s">
        <v>304</v>
      </c>
      <c r="C21" s="118" t="s">
        <v>34</v>
      </c>
      <c r="D21" s="118" t="s">
        <v>287</v>
      </c>
      <c r="E21" s="117">
        <v>50</v>
      </c>
      <c r="F21" s="118"/>
      <c r="G21" s="17"/>
    </row>
    <row r="22" spans="1:7" s="88" customFormat="1" x14ac:dyDescent="0.2">
      <c r="A22" s="113">
        <v>43440</v>
      </c>
      <c r="B22" s="118" t="s">
        <v>294</v>
      </c>
      <c r="C22" s="118" t="s">
        <v>36</v>
      </c>
      <c r="D22" s="118" t="s">
        <v>295</v>
      </c>
      <c r="E22" s="117">
        <v>50</v>
      </c>
      <c r="F22" s="118"/>
      <c r="G22" s="17"/>
    </row>
    <row r="23" spans="1:7" s="88" customFormat="1" x14ac:dyDescent="0.2">
      <c r="A23" s="113">
        <v>43444</v>
      </c>
      <c r="B23" s="118" t="s">
        <v>296</v>
      </c>
      <c r="C23" s="118" t="s">
        <v>36</v>
      </c>
      <c r="D23" s="118" t="s">
        <v>302</v>
      </c>
      <c r="E23" s="117">
        <v>50</v>
      </c>
      <c r="F23" s="118"/>
      <c r="G23" s="17"/>
    </row>
    <row r="24" spans="1:7" s="88" customFormat="1" x14ac:dyDescent="0.2">
      <c r="A24" s="113">
        <v>43444</v>
      </c>
      <c r="B24" s="118" t="s">
        <v>296</v>
      </c>
      <c r="C24" s="118" t="s">
        <v>36</v>
      </c>
      <c r="D24" s="118" t="s">
        <v>280</v>
      </c>
      <c r="E24" s="117">
        <v>50</v>
      </c>
      <c r="F24" s="118"/>
      <c r="G24" s="17"/>
    </row>
    <row r="25" spans="1:7" s="88" customFormat="1" x14ac:dyDescent="0.2">
      <c r="A25" s="113">
        <v>43445</v>
      </c>
      <c r="B25" s="118" t="s">
        <v>334</v>
      </c>
      <c r="C25" s="118" t="s">
        <v>36</v>
      </c>
      <c r="D25" s="118" t="s">
        <v>276</v>
      </c>
      <c r="E25" s="117">
        <v>50</v>
      </c>
      <c r="F25" s="118"/>
      <c r="G25" s="17"/>
    </row>
    <row r="26" spans="1:7" s="88" customFormat="1" x14ac:dyDescent="0.2">
      <c r="A26" s="113">
        <v>43446</v>
      </c>
      <c r="B26" s="118" t="s">
        <v>292</v>
      </c>
      <c r="C26" s="118" t="s">
        <v>34</v>
      </c>
      <c r="D26" s="118" t="s">
        <v>293</v>
      </c>
      <c r="E26" s="117">
        <v>50</v>
      </c>
      <c r="F26" s="118"/>
      <c r="G26" s="17"/>
    </row>
    <row r="27" spans="1:7" s="88" customFormat="1" x14ac:dyDescent="0.2">
      <c r="A27" s="113">
        <v>43446</v>
      </c>
      <c r="B27" s="118" t="s">
        <v>298</v>
      </c>
      <c r="C27" s="118" t="s">
        <v>36</v>
      </c>
      <c r="D27" s="118" t="s">
        <v>321</v>
      </c>
      <c r="E27" s="117">
        <v>50</v>
      </c>
      <c r="F27" s="118"/>
      <c r="G27" s="17"/>
    </row>
    <row r="28" spans="1:7" s="88" customFormat="1" x14ac:dyDescent="0.2">
      <c r="A28" s="113">
        <v>43479</v>
      </c>
      <c r="B28" s="118" t="s">
        <v>290</v>
      </c>
      <c r="C28" s="118" t="s">
        <v>34</v>
      </c>
      <c r="D28" s="118" t="s">
        <v>291</v>
      </c>
      <c r="E28" s="117">
        <v>100</v>
      </c>
      <c r="F28" s="118"/>
      <c r="G28" s="17"/>
    </row>
    <row r="29" spans="1:7" s="88" customFormat="1" x14ac:dyDescent="0.2">
      <c r="A29" s="113">
        <v>43531</v>
      </c>
      <c r="B29" s="118" t="s">
        <v>328</v>
      </c>
      <c r="C29" s="118" t="s">
        <v>34</v>
      </c>
      <c r="D29" s="118" t="s">
        <v>329</v>
      </c>
      <c r="E29" s="117">
        <v>50</v>
      </c>
      <c r="F29" s="118"/>
      <c r="G29" s="17"/>
    </row>
    <row r="30" spans="1:7" s="88" customFormat="1" x14ac:dyDescent="0.2">
      <c r="A30" s="113">
        <v>43536</v>
      </c>
      <c r="B30" s="118" t="s">
        <v>168</v>
      </c>
      <c r="C30" s="118" t="s">
        <v>36</v>
      </c>
      <c r="D30" s="118" t="s">
        <v>297</v>
      </c>
      <c r="E30" s="117">
        <v>50</v>
      </c>
      <c r="F30" s="118"/>
      <c r="G30" s="17"/>
    </row>
    <row r="31" spans="1:7" s="88" customFormat="1" x14ac:dyDescent="0.2">
      <c r="A31" s="113">
        <v>43615</v>
      </c>
      <c r="B31" s="118" t="s">
        <v>332</v>
      </c>
      <c r="C31" s="118" t="s">
        <v>34</v>
      </c>
      <c r="D31" s="118" t="s">
        <v>330</v>
      </c>
      <c r="E31" s="117">
        <v>100</v>
      </c>
      <c r="F31" s="118"/>
      <c r="G31" s="17"/>
    </row>
    <row r="32" spans="1:7" s="88" customFormat="1" ht="28.5" customHeight="1" x14ac:dyDescent="0.2">
      <c r="A32" s="113">
        <v>43616</v>
      </c>
      <c r="B32" s="118" t="s">
        <v>299</v>
      </c>
      <c r="C32" s="118" t="s">
        <v>36</v>
      </c>
      <c r="D32" s="118" t="s">
        <v>300</v>
      </c>
      <c r="E32" s="117" t="s">
        <v>301</v>
      </c>
      <c r="F32" s="118" t="s">
        <v>303</v>
      </c>
      <c r="G32" s="17"/>
    </row>
    <row r="33" spans="1:7" s="88" customFormat="1" hidden="1" x14ac:dyDescent="0.2">
      <c r="A33" s="113"/>
      <c r="B33" s="118"/>
      <c r="C33" s="118"/>
      <c r="D33" s="118"/>
      <c r="E33" s="117"/>
      <c r="F33" s="118"/>
    </row>
    <row r="34" spans="1:7" s="88" customFormat="1" x14ac:dyDescent="0.2">
      <c r="A34" s="113">
        <v>43633</v>
      </c>
      <c r="B34" s="118" t="s">
        <v>331</v>
      </c>
      <c r="C34" s="118" t="s">
        <v>36</v>
      </c>
      <c r="D34" s="118" t="s">
        <v>333</v>
      </c>
      <c r="E34" s="117">
        <v>50</v>
      </c>
      <c r="F34" s="118"/>
    </row>
    <row r="35" spans="1:7" s="88" customFormat="1" x14ac:dyDescent="0.2">
      <c r="A35" s="113"/>
      <c r="B35" s="118"/>
      <c r="C35" s="118"/>
      <c r="D35" s="118"/>
      <c r="E35" s="117"/>
      <c r="F35" s="118"/>
    </row>
    <row r="36" spans="1:7" ht="34.5" customHeight="1" x14ac:dyDescent="0.2">
      <c r="A36" s="90" t="s">
        <v>164</v>
      </c>
      <c r="B36" s="91" t="s">
        <v>35</v>
      </c>
      <c r="C36" s="92">
        <f>C37+C38</f>
        <v>21</v>
      </c>
      <c r="D36" s="129" t="str">
        <f>IF(SUBTOTAL(3,C11:C33)=SUBTOTAL(103,C11:C33),'Summary and sign-off'!$A$47,'Summary and sign-off'!$A$48)</f>
        <v>Check - there are no hidden rows with data</v>
      </c>
      <c r="E36" s="187" t="str">
        <f>IF('Summary and sign-off'!F59='Summary and sign-off'!F53,'Summary and sign-off'!A51,'Summary and sign-off'!A49)</f>
        <v>Check - each entry provides sufficient information</v>
      </c>
      <c r="F36" s="187"/>
      <c r="G36" s="88"/>
    </row>
    <row r="37" spans="1:7" ht="25.5" customHeight="1" x14ac:dyDescent="0.25">
      <c r="A37" s="93"/>
      <c r="B37" s="94" t="s">
        <v>36</v>
      </c>
      <c r="C37" s="95">
        <f>COUNTIF(C11:C33,'Summary and sign-off'!A44)</f>
        <v>13</v>
      </c>
      <c r="D37" s="19"/>
      <c r="E37" s="20"/>
      <c r="F37" s="21"/>
    </row>
    <row r="38" spans="1:7" ht="25.5" customHeight="1" x14ac:dyDescent="0.25">
      <c r="A38" s="93"/>
      <c r="B38" s="94" t="s">
        <v>34</v>
      </c>
      <c r="C38" s="95">
        <f>COUNTIF(C11:C33,'Summary and sign-off'!A45)</f>
        <v>8</v>
      </c>
      <c r="D38" s="19"/>
      <c r="E38" s="20"/>
      <c r="F38" s="21"/>
    </row>
    <row r="39" spans="1:7" x14ac:dyDescent="0.2">
      <c r="A39" s="22"/>
      <c r="B39" s="23"/>
      <c r="C39" s="22"/>
      <c r="D39" s="24"/>
      <c r="E39" s="24"/>
      <c r="F39" s="22"/>
    </row>
    <row r="40" spans="1:7" x14ac:dyDescent="0.2">
      <c r="A40" s="22"/>
      <c r="B40" s="23"/>
      <c r="C40" s="22"/>
      <c r="D40" s="24"/>
      <c r="E40" s="24"/>
      <c r="F40" s="22"/>
    </row>
    <row r="41" spans="1:7" x14ac:dyDescent="0.2">
      <c r="A41" s="22"/>
      <c r="B41" s="23"/>
      <c r="C41" s="22"/>
      <c r="D41" s="24"/>
      <c r="E41" s="24"/>
      <c r="F41" s="22"/>
    </row>
    <row r="42" spans="1:7" x14ac:dyDescent="0.2">
      <c r="A42" s="22"/>
      <c r="B42" s="23"/>
      <c r="C42" s="22"/>
      <c r="D42" s="24"/>
      <c r="E42" s="24"/>
      <c r="F42" s="22"/>
    </row>
    <row r="43" spans="1:7" x14ac:dyDescent="0.2">
      <c r="A43" s="22"/>
      <c r="B43" s="23"/>
      <c r="C43" s="22"/>
      <c r="D43" s="24"/>
      <c r="E43" s="24"/>
      <c r="F43" s="22"/>
    </row>
    <row r="44" spans="1:7" x14ac:dyDescent="0.2">
      <c r="A44" s="23" t="s">
        <v>7</v>
      </c>
      <c r="B44" s="23"/>
      <c r="C44" s="23"/>
      <c r="D44" s="23"/>
      <c r="E44" s="23"/>
      <c r="F44" s="23"/>
    </row>
    <row r="45" spans="1:7" ht="12.6" customHeight="1" x14ac:dyDescent="0.2">
      <c r="A45" s="25" t="s">
        <v>50</v>
      </c>
      <c r="B45" s="22"/>
      <c r="C45" s="22"/>
      <c r="D45" s="22"/>
      <c r="E45" s="22"/>
      <c r="F45" s="26"/>
    </row>
    <row r="46" spans="1:7" x14ac:dyDescent="0.2">
      <c r="A46" s="25" t="s">
        <v>157</v>
      </c>
      <c r="B46" s="27"/>
      <c r="C46" s="28"/>
      <c r="D46" s="28"/>
      <c r="E46" s="28"/>
      <c r="F46" s="29"/>
    </row>
    <row r="47" spans="1:7" x14ac:dyDescent="0.2">
      <c r="A47" s="25" t="s">
        <v>15</v>
      </c>
      <c r="B47" s="30"/>
      <c r="C47" s="30"/>
      <c r="D47" s="30"/>
      <c r="E47" s="30"/>
      <c r="F47" s="30"/>
    </row>
    <row r="48" spans="1:7" ht="12.75" customHeight="1" x14ac:dyDescent="0.2">
      <c r="A48" s="25" t="s">
        <v>93</v>
      </c>
      <c r="B48" s="22"/>
      <c r="C48" s="22"/>
      <c r="D48" s="22"/>
      <c r="E48" s="22"/>
      <c r="F48" s="22"/>
    </row>
    <row r="49" spans="1:6" ht="12.95" customHeight="1" x14ac:dyDescent="0.2">
      <c r="A49" s="31" t="s">
        <v>37</v>
      </c>
      <c r="B49" s="32"/>
      <c r="C49" s="32"/>
      <c r="D49" s="32"/>
      <c r="E49" s="32"/>
      <c r="F49" s="32"/>
    </row>
    <row r="50" spans="1:6" x14ac:dyDescent="0.2">
      <c r="A50" s="33" t="s">
        <v>53</v>
      </c>
      <c r="B50" s="34"/>
      <c r="C50" s="29"/>
      <c r="D50" s="29"/>
      <c r="E50" s="29"/>
      <c r="F50" s="29"/>
    </row>
    <row r="51" spans="1:6" ht="12.75" customHeight="1" x14ac:dyDescent="0.2">
      <c r="A51" s="33" t="s">
        <v>166</v>
      </c>
      <c r="B51" s="25"/>
      <c r="C51" s="35"/>
      <c r="D51" s="35"/>
      <c r="E51" s="35"/>
      <c r="F51" s="35"/>
    </row>
    <row r="52" spans="1:6" ht="12.75" customHeight="1" x14ac:dyDescent="0.2">
      <c r="A52" s="25"/>
      <c r="B52" s="25"/>
      <c r="C52" s="35"/>
      <c r="D52" s="35"/>
      <c r="E52" s="35"/>
      <c r="F52" s="35"/>
    </row>
    <row r="53" spans="1:6" ht="12.75" hidden="1" customHeight="1" x14ac:dyDescent="0.2">
      <c r="A53" s="25"/>
      <c r="B53" s="25"/>
      <c r="C53" s="35"/>
      <c r="D53" s="35"/>
      <c r="E53" s="35"/>
      <c r="F53" s="35"/>
    </row>
    <row r="54" spans="1:6" hidden="1" x14ac:dyDescent="0.2"/>
    <row r="55" spans="1:6" hidden="1" x14ac:dyDescent="0.2"/>
    <row r="56" spans="1:6" hidden="1" x14ac:dyDescent="0.2">
      <c r="A56" s="23"/>
      <c r="B56" s="23"/>
      <c r="C56" s="23"/>
      <c r="D56" s="23"/>
      <c r="E56" s="23"/>
      <c r="F56" s="23"/>
    </row>
    <row r="57" spans="1:6" hidden="1" x14ac:dyDescent="0.2">
      <c r="A57" s="23"/>
      <c r="B57" s="23"/>
      <c r="C57" s="23"/>
      <c r="D57" s="23"/>
      <c r="E57" s="23"/>
      <c r="F57" s="23"/>
    </row>
    <row r="58" spans="1:6" hidden="1" x14ac:dyDescent="0.2">
      <c r="A58" s="23"/>
      <c r="B58" s="23"/>
      <c r="C58" s="23"/>
      <c r="D58" s="23"/>
      <c r="E58" s="23"/>
      <c r="F58" s="23"/>
    </row>
    <row r="59" spans="1:6" hidden="1" x14ac:dyDescent="0.2">
      <c r="A59" s="23"/>
      <c r="B59" s="23"/>
      <c r="C59" s="23"/>
      <c r="D59" s="23"/>
      <c r="E59" s="23"/>
      <c r="F59" s="23"/>
    </row>
    <row r="60" spans="1:6" hidden="1" x14ac:dyDescent="0.2">
      <c r="A60" s="23"/>
      <c r="B60" s="23"/>
      <c r="C60" s="23"/>
      <c r="D60" s="23"/>
      <c r="E60" s="23"/>
      <c r="F60" s="23"/>
    </row>
    <row r="61" spans="1:6" hidden="1" x14ac:dyDescent="0.2"/>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sheetData>
  <sheetProtection formatCells="0" insertRows="0" deleteRows="0"/>
  <mergeCells count="10">
    <mergeCell ref="E36:F36"/>
    <mergeCell ref="A8:F8"/>
    <mergeCell ref="A1:F1"/>
    <mergeCell ref="A9:F9"/>
    <mergeCell ref="B2:F2"/>
    <mergeCell ref="B3:F3"/>
    <mergeCell ref="B4:F4"/>
    <mergeCell ref="B7:F7"/>
    <mergeCell ref="B5:F5"/>
    <mergeCell ref="B6:F6"/>
  </mergeCells>
  <dataValidations xWindow="522" yWindow="438"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2:A35 A11:A20 A22 A24:A28">
      <formula1>$B$4</formula1>
      <formula2>$B$5</formula2>
    </dataValidation>
  </dataValidations>
  <printOptions gridLines="1"/>
  <pageMargins left="0.70866141732283472" right="0.70866141732283472" top="0.74803149606299213" bottom="0.74803149606299213" header="0.31496062992125984" footer="0.31496062992125984"/>
  <pageSetup paperSize="9" scale="63" fitToHeight="0" orientation="landscape" r:id="rId1"/>
  <headerFooter alignWithMargins="0">
    <oddFooter>&amp;LCE Expense Disclosure Workbook 2018&amp;RWorksheet - Gifts and benefits</oddFooter>
  </headerFooter>
  <drawing r:id="rId2"/>
  <extLst>
    <ext xmlns:x14="http://schemas.microsoft.com/office/spreadsheetml/2009/9/main" uri="{CCE6A557-97BC-4b89-ADB6-D9C93CAAB3DF}">
      <x14:dataValidations xmlns:xm="http://schemas.microsoft.com/office/excel/2006/main" xWindow="522" yWindow="438"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C32:C35 C11:C20 C22 C24:C28</xm:sqref>
        </x14:dataValidation>
        <x14:dataValidation type="list" errorStyle="information" operator="greaterThan" allowBlank="1" showInputMessage="1" prompt="Provide specific $ value if possible">
          <x14:formula1>
            <xm:f>'Summary and sign-off'!$A$38:$A$43</xm:f>
          </x14:formula1>
          <xm:sqref>E32:E35 E11:E20 E22 E24:E28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2884A0CE8FED064F8D0B02D1C1484C59009171CA5A7CD1514EAEFBD349C140BF7D" ma:contentTypeVersion="39" ma:contentTypeDescription="Create a new document." ma:contentTypeScope="" ma:versionID="668e72cfa78d33463baded105a329448">
  <xsd:schema xmlns:xsd="http://www.w3.org/2001/XMLSchema" xmlns:xs="http://www.w3.org/2001/XMLSchema" xmlns:p="http://schemas.microsoft.com/office/2006/metadata/properties" xmlns:ns1="http://schemas.microsoft.com/sharepoint/v3" xmlns:ns2="66704092-311d-4623-8c81-e111139b239e" xmlns:ns3="6ffc27c9-43cd-4736-a5d6-c0484359aef4" xmlns:ns4="ef9cbf5f-59b3-4372-b450-7d5a8818a888" xmlns:ns5="bbadc6c7-381e-4a30-8e15-cd6292e0b1fe" targetNamespace="http://schemas.microsoft.com/office/2006/metadata/properties" ma:root="true" ma:fieldsID="560a1cc69946b4161818dc4e56b91b6d" ns1:_="" ns2:_="" ns3:_="" ns4:_="" ns5:_="">
    <xsd:import namespace="http://schemas.microsoft.com/sharepoint/v3"/>
    <xsd:import namespace="66704092-311d-4623-8c81-e111139b239e"/>
    <xsd:import namespace="6ffc27c9-43cd-4736-a5d6-c0484359aef4"/>
    <xsd:import namespace="ef9cbf5f-59b3-4372-b450-7d5a8818a888"/>
    <xsd:import namespace="bbadc6c7-381e-4a30-8e15-cd6292e0b1fe"/>
    <xsd:element name="properties">
      <xsd:complexType>
        <xsd:sequence>
          <xsd:element name="documentManagement">
            <xsd:complexType>
              <xsd:all>
                <xsd:element ref="ns2:DataClassification" minOccurs="0"/>
                <xsd:element ref="ns2:Narrative" minOccurs="0"/>
                <xsd:element ref="ns3:AggregationNarrative" minOccurs="0"/>
                <xsd:element ref="ns3:AggregationStatus" minOccurs="0"/>
                <xsd:element ref="ns3:PRADateDisposal" minOccurs="0"/>
                <xsd:element ref="ns3:PRAText1" minOccurs="0"/>
                <xsd:element ref="ns3:PRAText2" minOccurs="0"/>
                <xsd:element ref="ns3:PRAText3" minOccurs="0"/>
                <xsd:element ref="ns3:PRAText4" minOccurs="0"/>
                <xsd:element ref="ns3:PRAText5" minOccurs="0"/>
                <xsd:element ref="ns3:PRAType" minOccurs="0"/>
                <xsd:element ref="ns2:Project" minOccurs="0"/>
                <xsd:element ref="ns2:CategoryName" minOccurs="0"/>
                <xsd:element ref="ns2:CategoryValue" minOccurs="0"/>
                <xsd:element ref="ns2:DocumentType" minOccurs="0"/>
                <xsd:element ref="ns2:Function" minOccurs="0"/>
                <xsd:element ref="ns2:Activity" minOccurs="0"/>
                <xsd:element ref="ns2:Subactivity" minOccurs="0"/>
                <xsd:element ref="ns2:Case" minOccurs="0"/>
                <xsd:element ref="ns3:Year" minOccurs="0"/>
                <xsd:element ref="ns4:_dlc_DocId" minOccurs="0"/>
                <xsd:element ref="ns4:_dlc_DocIdUrl" minOccurs="0"/>
                <xsd:element ref="ns4:_dlc_DocIdPersistId" minOccurs="0"/>
                <xsd:element ref="ns4:SharedWithUsers" minOccurs="0"/>
                <xsd:element ref="ns4:SharedWithDetails" minOccurs="0"/>
                <xsd:element ref="ns5:MediaServiceMetadata" minOccurs="0"/>
                <xsd:element ref="ns5:MediaServiceFastMetadata" minOccurs="0"/>
                <xsd:element ref="ns5:MediaServiceAutoTags" minOccurs="0"/>
                <xsd:element ref="ns5:MediaServiceOCR" minOccurs="0"/>
                <xsd:element ref="ns5:MediaServiceAutoKeyPoints" minOccurs="0"/>
                <xsd:element ref="ns5:MediaServiceKeyPoints" minOccurs="0"/>
                <xsd:element ref="ns1:_ip_UnifiedCompliancePolicyProperties" minOccurs="0"/>
                <xsd:element ref="ns1:_ip_UnifiedCompliancePolicyUIAction" minOccurs="0"/>
                <xsd:element ref="ns5:MediaServiceGenerationTime" minOccurs="0"/>
                <xsd:element ref="ns5:MediaServiceEventHashCode" minOccurs="0"/>
                <xsd:element ref="ns5:MediaServiceDateTaken" minOccurs="0"/>
                <xsd:element ref="ns5:MediaLengthInSeconds"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704092-311d-4623-8c81-e111139b239e" elementFormDefault="qualified">
    <xsd:import namespace="http://schemas.microsoft.com/office/2006/documentManagement/types"/>
    <xsd:import namespace="http://schemas.microsoft.com/office/infopath/2007/PartnerControls"/>
    <xsd:element name="DataClassification" ma:index="8" nillable="true" ma:displayName="Data Classification" ma:default="EQC USE ONLY – IN-CONFIDENCE" ma:format="Dropdown" ma:hidden="true" ma:internalName="DataClassification" ma:readOnly="false">
      <xsd:simpleType>
        <xsd:restriction base="dms:Choice">
          <xsd:enumeration value="EQC USE ONLY – IN-CONFIDENCE"/>
          <xsd:enumeration value="UNCLASSIFIED"/>
        </xsd:restriction>
      </xsd:simpleType>
    </xsd:element>
    <xsd:element name="Narrative" ma:index="9" nillable="true" ma:displayName="Narrative" ma:description="Description of document that may help find it later or to understand context better" ma:internalName="Narrative" ma:readOnly="false">
      <xsd:simpleType>
        <xsd:restriction base="dms:Note">
          <xsd:maxLength value="255"/>
        </xsd:restriction>
      </xsd:simpleType>
    </xsd:element>
    <xsd:element name="Project" ma:index="19" nillable="true" ma:displayName="Project" ma:default="NA" ma:hidden="true" ma:internalName="Project" ma:readOnly="false">
      <xsd:simpleType>
        <xsd:restriction base="dms:Text">
          <xsd:maxLength value="255"/>
        </xsd:restriction>
      </xsd:simpleType>
    </xsd:element>
    <xsd:element name="CategoryName" ma:index="20" nillable="true" ma:displayName="Category Name" ma:default="NA" ma:hidden="true" ma:internalName="CategoryName" ma:readOnly="false">
      <xsd:simpleType>
        <xsd:restriction base="dms:Text">
          <xsd:maxLength value="255"/>
        </xsd:restriction>
      </xsd:simpleType>
    </xsd:element>
    <xsd:element name="CategoryValue" ma:index="21" nillable="true" ma:displayName="Category Value" ma:default="NA" ma:hidden="true" ma:internalName="CategoryValue" ma:readOnly="false">
      <xsd:simpleType>
        <xsd:restriction base="dms:Text">
          <xsd:maxLength value="255"/>
        </xsd:restriction>
      </xsd:simpleType>
    </xsd:element>
    <xsd:element name="DocumentType" ma:index="22" nillable="true" ma:displayName="Document Type" ma:format="Dropdown" ma:hidden="true" ma:internalName="DocumentType" ma:readOnly="false">
      <xsd:simpleType>
        <xsd:restriction base="dms:Choice">
          <xsd:enumeration value="APPLICATION, Permit, Infrastructure related"/>
          <xsd:enumeration value="CALCULATION, Workings"/>
          <xsd:enumeration value="CERTIFICATE, Award, Recognition"/>
          <xsd:enumeration value="CHECKLIST or Register, Matrix, Records Control"/>
          <xsd:enumeration value="COMMUNICATION, Correspondence, Publication"/>
          <xsd:enumeration value="CONTRACT, Variation, Agreement"/>
          <xsd:enumeration value="DESIGN or Architecture"/>
          <xsd:enumeration value="DRAWING, Map, Flowchart, Plan, Charter"/>
          <xsd:enumeration value="EMPLOYMENT or Personnel related"/>
          <xsd:enumeration value="FINANCIAL related"/>
          <xsd:enumeration value="FORM or Template"/>
          <xsd:enumeration value="GOVERNANCE, Rules and Regulations, Environment"/>
          <xsd:enumeration value="IMAGE, Video, Multimedia, Screenshot"/>
          <xsd:enumeration value="MINUTES, Agenda, Notes, Memo, Filenote"/>
          <xsd:enumeration value="POLICY or Procedure, Process, SOP"/>
          <xsd:enumeration value="PRESENTATION, Speech"/>
          <xsd:enumeration value="PROCUREMENT related"/>
          <xsd:enumeration value="PROJECT related"/>
          <xsd:enumeration value="REFERENCE, Supporting Documentation"/>
          <xsd:enumeration value="SERVICE REQUEST, Change Management"/>
          <xsd:enumeration value="SPECIFICATION, Standard"/>
          <xsd:enumeration value="TRAINING, Operating or System Manual"/>
          <xsd:enumeration value="WORKSHEET, Roster"/>
          <xsd:enumeration value="Not yet defined"/>
        </xsd:restriction>
      </xsd:simpleType>
    </xsd:element>
    <xsd:element name="Function" ma:index="23" nillable="true" ma:displayName="Function" ma:default="Managing EQC" ma:hidden="true" ma:internalName="Function" ma:readOnly="false">
      <xsd:simpleType>
        <xsd:restriction base="dms:Text">
          <xsd:maxLength value="255"/>
        </xsd:restriction>
      </xsd:simpleType>
    </xsd:element>
    <xsd:element name="Activity" ma:index="24" nillable="true" ma:displayName="Activity" ma:default="Communication Management" ma:hidden="true" ma:internalName="Activity" ma:readOnly="false">
      <xsd:simpleType>
        <xsd:restriction base="dms:Text">
          <xsd:maxLength value="255"/>
        </xsd:restriction>
      </xsd:simpleType>
    </xsd:element>
    <xsd:element name="Subactivity" ma:index="25" nillable="true" ma:displayName="Subactivity" ma:default="Marketing and External Communication" ma:hidden="true" ma:internalName="Subactivity" ma:readOnly="false">
      <xsd:simpleType>
        <xsd:restriction base="dms:Text">
          <xsd:maxLength value="255"/>
        </xsd:restriction>
      </xsd:simpleType>
    </xsd:element>
    <xsd:element name="Case" ma:index="26" nillable="true" ma:displayName="Case" ma:default="NA" ma:hidden="true" ma:internalName="Cas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fc27c9-43cd-4736-a5d6-c0484359aef4" elementFormDefault="qualified">
    <xsd:import namespace="http://schemas.microsoft.com/office/2006/documentManagement/types"/>
    <xsd:import namespace="http://schemas.microsoft.com/office/infopath/2007/PartnerControls"/>
    <xsd:element name="AggregationNarrative" ma:index="10" nillable="true" ma:displayName="Aggregation Narrative" ma:hidden="true" ma:internalName="AggregationNarrative" ma:readOnly="false">
      <xsd:simpleType>
        <xsd:restriction base="dms:Text">
          <xsd:maxLength value="255"/>
        </xsd:restriction>
      </xsd:simpleType>
    </xsd:element>
    <xsd:element name="AggregationStatus" ma:index="11"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ADateDisposal" ma:index="12" nillable="true" ma:displayName="PRA Date Disposal" ma:format="DateOnly" ma:hidden="true" ma:internalName="PRADateDisposal" ma:readOnly="false">
      <xsd:simpleType>
        <xsd:restriction base="dms:DateTime"/>
      </xsd:simpleType>
    </xsd:element>
    <xsd:element name="PRAText1" ma:index="13" nillable="true" ma:displayName="PRA Text 1" ma:hidden="true" ma:internalName="PRAText1" ma:readOnly="false">
      <xsd:simpleType>
        <xsd:restriction base="dms:Text">
          <xsd:maxLength value="255"/>
        </xsd:restriction>
      </xsd:simpleType>
    </xsd:element>
    <xsd:element name="PRAText2" ma:index="14" nillable="true" ma:displayName="PRA Text 2" ma:hidden="true" ma:internalName="PRAText2" ma:readOnly="false">
      <xsd:simpleType>
        <xsd:restriction base="dms:Text">
          <xsd:maxLength value="255"/>
        </xsd:restriction>
      </xsd:simpleType>
    </xsd:element>
    <xsd:element name="PRAText3" ma:index="15" nillable="true" ma:displayName="PRA Text 3" ma:hidden="true" ma:internalName="PRAText3" ma:readOnly="false">
      <xsd:simpleType>
        <xsd:restriction base="dms:Text">
          <xsd:maxLength value="255"/>
        </xsd:restriction>
      </xsd:simpleType>
    </xsd:element>
    <xsd:element name="PRAText4" ma:index="16" nillable="true" ma:displayName="PRA Text 4" ma:hidden="true" ma:internalName="PRAText4" ma:readOnly="false">
      <xsd:simpleType>
        <xsd:restriction base="dms:Text">
          <xsd:maxLength value="255"/>
        </xsd:restriction>
      </xsd:simpleType>
    </xsd:element>
    <xsd:element name="PRAText5" ma:index="17" nillable="true" ma:displayName="PRA Text 5" ma:hidden="true" ma:internalName="PRAText5" ma:readOnly="false">
      <xsd:simpleType>
        <xsd:restriction base="dms:Text">
          <xsd:maxLength value="255"/>
        </xsd:restriction>
      </xsd:simpleType>
    </xsd:element>
    <xsd:element name="PRAType" ma:index="18" nillable="true" ma:displayName="PRA Type" ma:hidden="true" ma:internalName="PRAType" ma:readOnly="false">
      <xsd:simpleType>
        <xsd:restriction base="dms:Text">
          <xsd:maxLength value="255"/>
        </xsd:restriction>
      </xsd:simpleType>
    </xsd:element>
    <xsd:element name="Year" ma:index="27"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9cbf5f-59b3-4372-b450-7d5a8818a888"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adc6c7-381e-4a30-8e15-cd6292e0b1fe"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DateTaken" ma:index="43" nillable="true" ma:displayName="MediaServiceDateTaken" ma:hidden="true" ma:internalName="MediaServiceDateTake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MediaServiceLocation" ma:index="4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ggregationStatus xmlns="6ffc27c9-43cd-4736-a5d6-c0484359aef4">Normal</AggregationStatus>
    <_ip_UnifiedCompliancePolicyUIAction xmlns="http://schemas.microsoft.com/sharepoint/v3" xsi:nil="true"/>
    <DataClassification xmlns="66704092-311d-4623-8c81-e111139b239e">EQC USE ONLY – IN-CONFIDENCE</DataClassification>
    <PRAText2 xmlns="6ffc27c9-43cd-4736-a5d6-c0484359aef4" xsi:nil="true"/>
    <Function xmlns="66704092-311d-4623-8c81-e111139b239e">Managing EQC</Function>
    <Activity xmlns="66704092-311d-4623-8c81-e111139b239e">Communication Management</Activity>
    <PRAText3 xmlns="6ffc27c9-43cd-4736-a5d6-c0484359aef4" xsi:nil="true"/>
    <Year xmlns="6ffc27c9-43cd-4736-a5d6-c0484359aef4">NA</Year>
    <DocumentType xmlns="66704092-311d-4623-8c81-e111139b239e" xsi:nil="true"/>
    <PRAType xmlns="6ffc27c9-43cd-4736-a5d6-c0484359aef4" xsi:nil="true"/>
    <_ip_UnifiedCompliancePolicyProperties xmlns="http://schemas.microsoft.com/sharepoint/v3" xsi:nil="true"/>
    <PRAText4 xmlns="6ffc27c9-43cd-4736-a5d6-c0484359aef4" xsi:nil="true"/>
    <PRADateDisposal xmlns="6ffc27c9-43cd-4736-a5d6-c0484359aef4" xsi:nil="true"/>
    <Case xmlns="66704092-311d-4623-8c81-e111139b239e">Website</Case>
    <Narrative xmlns="66704092-311d-4623-8c81-e111139b239e" xsi:nil="true"/>
    <CategoryName xmlns="66704092-311d-4623-8c81-e111139b239e">NA</CategoryName>
    <CategoryValue xmlns="66704092-311d-4623-8c81-e111139b239e">NA</CategoryValue>
    <Project xmlns="66704092-311d-4623-8c81-e111139b239e">NA</Project>
    <PRAText5 xmlns="6ffc27c9-43cd-4736-a5d6-c0484359aef4" xsi:nil="true"/>
    <AggregationNarrative xmlns="6ffc27c9-43cd-4736-a5d6-c0484359aef4" xsi:nil="true"/>
    <PRAText1 xmlns="6ffc27c9-43cd-4736-a5d6-c0484359aef4" xsi:nil="true"/>
    <Subactivity xmlns="66704092-311d-4623-8c81-e111139b239e">Marketing and External Communication</Subactivity>
    <_dlc_DocId xmlns="ef9cbf5f-59b3-4372-b450-7d5a8818a888">COMM-879631438-4806</_dlc_DocId>
    <_dlc_DocIdUrl xmlns="ef9cbf5f-59b3-4372-b450-7d5a8818a888">
      <Url>https://eqcnz.sharepoint.com/sites/DMSCommMgt/_layouts/15/DocIdRedir.aspx?ID=COMM-879631438-4806</Url>
      <Description>COMM-879631438-4806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0690CEC-59AB-4BD2-8CA6-AD94FA97348F}"/>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F47A27B1-18D1-4A21-A7C3-98C6874AD5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Joanne McGruer</cp:lastModifiedBy>
  <cp:lastPrinted>2019-08-05T23:24:28Z</cp:lastPrinted>
  <dcterms:created xsi:type="dcterms:W3CDTF">2010-10-17T20:59:02Z</dcterms:created>
  <dcterms:modified xsi:type="dcterms:W3CDTF">2019-08-06T02:09:02Z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0x0101002884A0CE8FED064F8D0B02D1C1484C59009171CA5A7CD1514EAEFBD349C140BF7D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_NewReviewCycle">
    <vt:lpwstr/>
  </property>
  <property fmtid="{D5CDD505-2E9C-101B-9397-08002B2CF9AE}" pid="8" name="_AdHocReviewCycleID">
    <vt:i4>116330650</vt:i4>
  </property>
  <property fmtid="{D5CDD505-2E9C-101B-9397-08002B2CF9AE}" pid="9" name="_EmailSubject">
    <vt:lpwstr>Final CE Expense Disclosure</vt:lpwstr>
  </property>
  <property fmtid="{D5CDD505-2E9C-101B-9397-08002B2CF9AE}" pid="10" name="_AuthorEmail">
    <vt:lpwstr>JMcGruer@eqc.govt.nz</vt:lpwstr>
  </property>
  <property fmtid="{D5CDD505-2E9C-101B-9397-08002B2CF9AE}" pid="11" name="_AuthorEmailDisplayName">
    <vt:lpwstr>Joanne McGruer</vt:lpwstr>
  </property>
  <property fmtid="{D5CDD505-2E9C-101B-9397-08002B2CF9AE}" pid="12" name="_dlc_DocIdItemGuid">
    <vt:lpwstr>ed481710-6850-4482-92bb-370a3cf7b8d3</vt:lpwstr>
  </property>
</Properties>
</file>